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urgess\Documents\"/>
    </mc:Choice>
  </mc:AlternateContent>
  <xr:revisionPtr revIDLastSave="0" documentId="8_{2D3E039A-3971-491D-92E3-1D19C102F881}" xr6:coauthVersionLast="45" xr6:coauthVersionMax="45" xr10:uidLastSave="{00000000-0000-0000-0000-000000000000}"/>
  <bookViews>
    <workbookView xWindow="-110" yWindow="-110" windowWidth="19420" windowHeight="10420" activeTab="6" xr2:uid="{00000000-000D-0000-FFFF-FFFF00000000}"/>
  </bookViews>
  <sheets>
    <sheet name="General Fund Budget Synopsis" sheetId="1" r:id="rId1"/>
    <sheet name="Revenue Projections General" sheetId="2" r:id="rId2"/>
    <sheet name="GENERAL FUND" sheetId="3" r:id="rId3"/>
    <sheet name="Water Fund Budget Synopsis" sheetId="4" r:id="rId4"/>
    <sheet name="WATER FUND" sheetId="5" r:id="rId5"/>
    <sheet name="Sewer Fund Budget Synopsis" sheetId="6" r:id="rId6"/>
    <sheet name="SEWER FUND" sheetId="7" r:id="rId7"/>
  </sheets>
  <externalReferences>
    <externalReference r:id="rId8"/>
  </externalReferences>
  <definedNames>
    <definedName name="_xlnm.Print_Area" localSheetId="2">'GENERAL FUND'!$A$1:$H$367</definedName>
    <definedName name="_xlnm.Print_Area" localSheetId="0">'General Fund Budget Synopsis'!$A$1:$K$41</definedName>
    <definedName name="_xlnm.Print_Area" localSheetId="6">'SEWER FUND'!$A$1:$H$65</definedName>
    <definedName name="_xlnm.Print_Area" localSheetId="4">'WATER FUND'!$A$1:$H$58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7" l="1"/>
  <c r="H59" i="7"/>
  <c r="H58" i="7"/>
  <c r="H57" i="7"/>
  <c r="H56" i="7"/>
  <c r="H55" i="7"/>
  <c r="H54" i="7"/>
  <c r="H53" i="7"/>
  <c r="H52" i="7"/>
  <c r="H51" i="7"/>
  <c r="H50" i="7"/>
  <c r="H44" i="7"/>
  <c r="H43" i="7"/>
  <c r="H42" i="7"/>
  <c r="H41" i="7"/>
  <c r="H40" i="7"/>
  <c r="H34" i="7"/>
  <c r="H33" i="7"/>
  <c r="H32" i="7"/>
  <c r="H31" i="7"/>
  <c r="H27" i="7"/>
  <c r="H26" i="7"/>
  <c r="H25" i="7"/>
  <c r="H24" i="7"/>
  <c r="H23" i="7"/>
  <c r="H19" i="7"/>
  <c r="H18" i="7"/>
  <c r="H17" i="7"/>
  <c r="H16" i="7"/>
  <c r="H15" i="7"/>
  <c r="H7" i="7"/>
  <c r="H8" i="7" s="1"/>
  <c r="H3" i="7"/>
  <c r="H4" i="7" s="1"/>
  <c r="J29" i="6"/>
  <c r="H28" i="6"/>
  <c r="H31" i="6" s="1"/>
  <c r="E28" i="6"/>
  <c r="E31" i="6" s="1"/>
  <c r="J26" i="6"/>
  <c r="J25" i="6"/>
  <c r="J24" i="6"/>
  <c r="J23" i="6"/>
  <c r="H17" i="6"/>
  <c r="E17" i="6"/>
  <c r="J17" i="6" s="1"/>
  <c r="H16" i="6"/>
  <c r="E16" i="6"/>
  <c r="J16" i="6" s="1"/>
  <c r="H15" i="6"/>
  <c r="E15" i="6"/>
  <c r="J15" i="6" s="1"/>
  <c r="H14" i="6"/>
  <c r="E14" i="6"/>
  <c r="H13" i="6"/>
  <c r="E13" i="6"/>
  <c r="H12" i="6"/>
  <c r="E12" i="6"/>
  <c r="J12" i="6" s="1"/>
  <c r="H11" i="6"/>
  <c r="E11" i="6"/>
  <c r="H52" i="5"/>
  <c r="H51" i="5"/>
  <c r="H50" i="5"/>
  <c r="H49" i="5"/>
  <c r="H48" i="5"/>
  <c r="H47" i="5"/>
  <c r="H46" i="5"/>
  <c r="H40" i="5"/>
  <c r="H41" i="5" s="1"/>
  <c r="H43" i="5" s="1"/>
  <c r="H39" i="5"/>
  <c r="H38" i="5"/>
  <c r="H37" i="5"/>
  <c r="H36" i="5"/>
  <c r="H30" i="5"/>
  <c r="H29" i="5"/>
  <c r="H28" i="5"/>
  <c r="H27" i="5"/>
  <c r="H23" i="5"/>
  <c r="H24" i="5" s="1"/>
  <c r="H19" i="5"/>
  <c r="H18" i="5"/>
  <c r="H20" i="5" s="1"/>
  <c r="H17" i="5"/>
  <c r="H16" i="5"/>
  <c r="H15" i="5"/>
  <c r="H7" i="5"/>
  <c r="H8" i="5" s="1"/>
  <c r="H10" i="5" s="1"/>
  <c r="H4" i="5"/>
  <c r="H3" i="5"/>
  <c r="J30" i="4"/>
  <c r="H27" i="4"/>
  <c r="H29" i="4" s="1"/>
  <c r="H32" i="4" s="1"/>
  <c r="E27" i="4"/>
  <c r="E29" i="4" s="1"/>
  <c r="J26" i="4"/>
  <c r="J25" i="4"/>
  <c r="J24" i="4"/>
  <c r="J23" i="4"/>
  <c r="H17" i="4"/>
  <c r="E17" i="4"/>
  <c r="J17" i="4" s="1"/>
  <c r="H16" i="4"/>
  <c r="E16" i="4"/>
  <c r="H15" i="4"/>
  <c r="E15" i="4"/>
  <c r="J15" i="4" s="1"/>
  <c r="H14" i="4"/>
  <c r="E14" i="4"/>
  <c r="H13" i="4"/>
  <c r="E13" i="4"/>
  <c r="H12" i="4"/>
  <c r="E12" i="4"/>
  <c r="J12" i="4" s="1"/>
  <c r="H11" i="4"/>
  <c r="E11" i="4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1" i="3"/>
  <c r="H340" i="3"/>
  <c r="H339" i="3"/>
  <c r="H338" i="3"/>
  <c r="H337" i="3"/>
  <c r="H336" i="3"/>
  <c r="H329" i="3"/>
  <c r="H328" i="3"/>
  <c r="H330" i="3" s="1"/>
  <c r="H327" i="3"/>
  <c r="H322" i="3"/>
  <c r="H321" i="3"/>
  <c r="H320" i="3"/>
  <c r="H319" i="3"/>
  <c r="H314" i="3"/>
  <c r="H313" i="3"/>
  <c r="H312" i="3"/>
  <c r="H307" i="3"/>
  <c r="H306" i="3"/>
  <c r="H305" i="3"/>
  <c r="H304" i="3"/>
  <c r="H300" i="3"/>
  <c r="H301" i="3" s="1"/>
  <c r="H299" i="3"/>
  <c r="H294" i="3"/>
  <c r="H295" i="3" s="1"/>
  <c r="H289" i="3"/>
  <c r="H290" i="3" s="1"/>
  <c r="H284" i="3"/>
  <c r="H283" i="3"/>
  <c r="H285" i="3" s="1"/>
  <c r="H278" i="3"/>
  <c r="H277" i="3"/>
  <c r="H276" i="3"/>
  <c r="H279" i="3" s="1"/>
  <c r="H267" i="3"/>
  <c r="H268" i="3" s="1"/>
  <c r="H262" i="3"/>
  <c r="H263" i="3" s="1"/>
  <c r="H257" i="3"/>
  <c r="H258" i="3" s="1"/>
  <c r="H252" i="3"/>
  <c r="H253" i="3" s="1"/>
  <c r="H247" i="3"/>
  <c r="H246" i="3"/>
  <c r="H248" i="3" s="1"/>
  <c r="H245" i="3"/>
  <c r="H244" i="3"/>
  <c r="H236" i="3"/>
  <c r="H235" i="3"/>
  <c r="H234" i="3"/>
  <c r="H237" i="3" s="1"/>
  <c r="H229" i="3"/>
  <c r="H230" i="3" s="1"/>
  <c r="H228" i="3"/>
  <c r="H223" i="3"/>
  <c r="H224" i="3" s="1"/>
  <c r="H222" i="3"/>
  <c r="H221" i="3"/>
  <c r="H220" i="3"/>
  <c r="H215" i="3"/>
  <c r="H216" i="3" s="1"/>
  <c r="H211" i="3"/>
  <c r="H212" i="3" s="1"/>
  <c r="H210" i="3"/>
  <c r="H205" i="3"/>
  <c r="H204" i="3"/>
  <c r="H203" i="3"/>
  <c r="H202" i="3"/>
  <c r="H197" i="3"/>
  <c r="H196" i="3"/>
  <c r="H195" i="3"/>
  <c r="H194" i="3"/>
  <c r="H186" i="3"/>
  <c r="H185" i="3"/>
  <c r="H184" i="3"/>
  <c r="H183" i="3"/>
  <c r="H182" i="3"/>
  <c r="H177" i="3"/>
  <c r="H176" i="3"/>
  <c r="H168" i="3"/>
  <c r="H167" i="3"/>
  <c r="H166" i="3"/>
  <c r="H165" i="3"/>
  <c r="H160" i="3"/>
  <c r="H159" i="3"/>
  <c r="H158" i="3"/>
  <c r="H161" i="3" s="1"/>
  <c r="H153" i="3"/>
  <c r="H152" i="3"/>
  <c r="H151" i="3"/>
  <c r="H150" i="3"/>
  <c r="H145" i="3"/>
  <c r="H144" i="3"/>
  <c r="H143" i="3"/>
  <c r="H142" i="3"/>
  <c r="H137" i="3"/>
  <c r="H136" i="3"/>
  <c r="H135" i="3"/>
  <c r="H134" i="3"/>
  <c r="H129" i="3"/>
  <c r="H130" i="3" s="1"/>
  <c r="H124" i="3"/>
  <c r="H123" i="3"/>
  <c r="H122" i="3"/>
  <c r="H121" i="3"/>
  <c r="H109" i="3"/>
  <c r="H108" i="3"/>
  <c r="H107" i="3"/>
  <c r="H100" i="3"/>
  <c r="H99" i="3"/>
  <c r="H98" i="3"/>
  <c r="H97" i="3"/>
  <c r="H96" i="3"/>
  <c r="H95" i="3"/>
  <c r="H94" i="3"/>
  <c r="H93" i="3"/>
  <c r="H92" i="3"/>
  <c r="H91" i="3"/>
  <c r="H90" i="3"/>
  <c r="H81" i="3"/>
  <c r="H82" i="3" s="1"/>
  <c r="H77" i="3"/>
  <c r="H78" i="3" s="1"/>
  <c r="H72" i="3"/>
  <c r="H73" i="3" s="1"/>
  <c r="H71" i="3"/>
  <c r="H58" i="3"/>
  <c r="H55" i="3"/>
  <c r="H56" i="3" s="1"/>
  <c r="H54" i="3"/>
  <c r="H49" i="3"/>
  <c r="H50" i="3" s="1"/>
  <c r="H44" i="3"/>
  <c r="H43" i="3"/>
  <c r="H39" i="3"/>
  <c r="H40" i="3" s="1"/>
  <c r="H35" i="3"/>
  <c r="H36" i="3" s="1"/>
  <c r="H34" i="3"/>
  <c r="H33" i="3"/>
  <c r="H24" i="3"/>
  <c r="H23" i="3"/>
  <c r="H25" i="3" s="1"/>
  <c r="H8" i="3"/>
  <c r="H7" i="3"/>
  <c r="H6" i="3"/>
  <c r="H9" i="3" s="1"/>
  <c r="I3" i="2"/>
  <c r="G64" i="2"/>
  <c r="I64" i="2"/>
  <c r="K64" i="2"/>
  <c r="G66" i="2"/>
  <c r="I66" i="2"/>
  <c r="E37" i="1"/>
  <c r="J29" i="1"/>
  <c r="H25" i="1"/>
  <c r="E25" i="1"/>
  <c r="J25" i="1" s="1"/>
  <c r="J23" i="1"/>
  <c r="J22" i="1"/>
  <c r="H18" i="1"/>
  <c r="E18" i="1"/>
  <c r="J18" i="1" s="1"/>
  <c r="H17" i="1"/>
  <c r="E17" i="1"/>
  <c r="J17" i="1" s="1"/>
  <c r="H16" i="1"/>
  <c r="E16" i="1"/>
  <c r="H15" i="1"/>
  <c r="E15" i="1"/>
  <c r="H14" i="1"/>
  <c r="E14" i="1"/>
  <c r="J14" i="1" s="1"/>
  <c r="H13" i="1"/>
  <c r="E13" i="1"/>
  <c r="J13" i="1" s="1"/>
  <c r="H12" i="1"/>
  <c r="E12" i="1"/>
  <c r="J12" i="1" s="1"/>
  <c r="H11" i="1"/>
  <c r="E11" i="1"/>
  <c r="H169" i="3" l="1"/>
  <c r="H308" i="3"/>
  <c r="J14" i="4"/>
  <c r="H53" i="5"/>
  <c r="H55" i="5" s="1"/>
  <c r="J14" i="6"/>
  <c r="H146" i="3"/>
  <c r="H45" i="3"/>
  <c r="H154" i="3"/>
  <c r="H171" i="3" s="1"/>
  <c r="H342" i="3"/>
  <c r="H344" i="3" s="1"/>
  <c r="J16" i="4"/>
  <c r="H10" i="7"/>
  <c r="E20" i="1"/>
  <c r="H20" i="1"/>
  <c r="H27" i="1" s="1"/>
  <c r="H31" i="1" s="1"/>
  <c r="H61" i="7"/>
  <c r="H63" i="7" s="1"/>
  <c r="H125" i="3"/>
  <c r="H361" i="3"/>
  <c r="H363" i="3" s="1"/>
  <c r="H31" i="5"/>
  <c r="H206" i="3"/>
  <c r="H315" i="3"/>
  <c r="H187" i="3"/>
  <c r="H189" i="3" s="1"/>
  <c r="H323" i="3"/>
  <c r="E19" i="4"/>
  <c r="E34" i="4" s="1"/>
  <c r="J34" i="4" s="1"/>
  <c r="E19" i="6"/>
  <c r="J19" i="6" s="1"/>
  <c r="H35" i="7"/>
  <c r="H110" i="3"/>
  <c r="H112" i="3" s="1"/>
  <c r="H28" i="7"/>
  <c r="H37" i="7" s="1"/>
  <c r="H65" i="7" s="1"/>
  <c r="H19" i="4"/>
  <c r="H34" i="4" s="1"/>
  <c r="H36" i="4" s="1"/>
  <c r="H19" i="6"/>
  <c r="H33" i="6" s="1"/>
  <c r="H35" i="6" s="1"/>
  <c r="J15" i="1"/>
  <c r="H138" i="3"/>
  <c r="H20" i="7"/>
  <c r="H178" i="3"/>
  <c r="H101" i="3"/>
  <c r="H103" i="3" s="1"/>
  <c r="J16" i="1"/>
  <c r="H198" i="3"/>
  <c r="H239" i="3" s="1"/>
  <c r="H45" i="7"/>
  <c r="H47" i="7" s="1"/>
  <c r="J31" i="6"/>
  <c r="J11" i="6"/>
  <c r="J28" i="6"/>
  <c r="H33" i="5"/>
  <c r="H57" i="5" s="1"/>
  <c r="E32" i="4"/>
  <c r="J29" i="4"/>
  <c r="J27" i="4"/>
  <c r="J11" i="4"/>
  <c r="H84" i="3"/>
  <c r="H27" i="3"/>
  <c r="H59" i="3"/>
  <c r="H271" i="3"/>
  <c r="H332" i="3"/>
  <c r="E27" i="1"/>
  <c r="J20" i="1"/>
  <c r="J11" i="1"/>
  <c r="H114" i="3" l="1"/>
  <c r="H366" i="3" s="1"/>
  <c r="E33" i="6"/>
  <c r="J19" i="4"/>
  <c r="E36" i="4"/>
  <c r="J36" i="4" s="1"/>
  <c r="J32" i="4"/>
  <c r="E31" i="1"/>
  <c r="J27" i="1"/>
  <c r="J33" i="6" l="1"/>
  <c r="E35" i="6"/>
  <c r="J35" i="6" s="1"/>
  <c r="J31" i="1"/>
  <c r="E33" i="1"/>
</calcChain>
</file>

<file path=xl/sharedStrings.xml><?xml version="1.0" encoding="utf-8"?>
<sst xmlns="http://schemas.openxmlformats.org/spreadsheetml/2006/main" count="735" uniqueCount="467">
  <si>
    <t>Village Of Medina</t>
  </si>
  <si>
    <t>General Fund Budget Synopsis</t>
  </si>
  <si>
    <t>2020-2021 Fiscal Year</t>
  </si>
  <si>
    <t>2020-2021</t>
  </si>
  <si>
    <t>2019-2020</t>
  </si>
  <si>
    <t>inc/(dec)</t>
  </si>
  <si>
    <t>Salaries</t>
  </si>
  <si>
    <t>Equipment</t>
  </si>
  <si>
    <t>Reserve for Equipment</t>
  </si>
  <si>
    <t>Reserve for Paving</t>
  </si>
  <si>
    <t>Contractual Expense</t>
  </si>
  <si>
    <t>Capital Projects</t>
  </si>
  <si>
    <t>Employee Benefits</t>
  </si>
  <si>
    <t>Debt Service</t>
  </si>
  <si>
    <t>Total Appropriations</t>
  </si>
  <si>
    <t>Estimated Revenues</t>
  </si>
  <si>
    <t xml:space="preserve">Cash Surplus  </t>
  </si>
  <si>
    <t>Total  Revenues and Cash Surplus</t>
  </si>
  <si>
    <t>Balance to be Raised by Taxes</t>
  </si>
  <si>
    <t>Taxable Valuation</t>
  </si>
  <si>
    <t xml:space="preserve"> </t>
  </si>
  <si>
    <t>Estimated Tax Rate</t>
  </si>
  <si>
    <t>Less Omitted Tax from 2019-20</t>
  </si>
  <si>
    <t>Adjusted Balance to be Raised by Taxes</t>
  </si>
  <si>
    <t>Adjusted Estimated Tax Rate</t>
  </si>
  <si>
    <t>*Subject to Equalization Rates and Apportionment</t>
  </si>
  <si>
    <t>Ridgeway</t>
  </si>
  <si>
    <t>Shelby</t>
  </si>
  <si>
    <t xml:space="preserve">    </t>
  </si>
  <si>
    <t>Total Estimated Real Property Taxes</t>
  </si>
  <si>
    <t xml:space="preserve">Total Revenues </t>
  </si>
  <si>
    <t>Equipment BAN</t>
  </si>
  <si>
    <t>A-5001</t>
  </si>
  <si>
    <t>SAFER Grant</t>
  </si>
  <si>
    <t>A-4035</t>
  </si>
  <si>
    <t>AFF-FEMA Grant</t>
  </si>
  <si>
    <t>A-4030</t>
  </si>
  <si>
    <t>Youth Programs</t>
  </si>
  <si>
    <t>A-3820</t>
  </si>
  <si>
    <t>SAM Grants-Fire &amp; Building</t>
  </si>
  <si>
    <t>A-3520</t>
  </si>
  <si>
    <t>Consolidated Highway Aid   (CHIPS)</t>
  </si>
  <si>
    <t>A-3501</t>
  </si>
  <si>
    <t>LWRP CFA Grant</t>
  </si>
  <si>
    <t>A-3389</t>
  </si>
  <si>
    <t>STOP DWI</t>
  </si>
  <si>
    <t>A-3091</t>
  </si>
  <si>
    <t>NYSDOH CME-EMT Recert</t>
  </si>
  <si>
    <t>A-3020</t>
  </si>
  <si>
    <t>Mortgage Tax</t>
  </si>
  <si>
    <t>A-3005</t>
  </si>
  <si>
    <t>State Aid to Municipalities (AIM)</t>
  </si>
  <si>
    <t>A-3001</t>
  </si>
  <si>
    <t>Transfer From CDBG for Audit</t>
  </si>
  <si>
    <t>A-2780</t>
  </si>
  <si>
    <t>Transfer From Equipment Reserve</t>
  </si>
  <si>
    <t>A-2774</t>
  </si>
  <si>
    <t>Unclassified Revenues</t>
  </si>
  <si>
    <t>A-2770</t>
  </si>
  <si>
    <t>Transfer from Street Repair Reserve</t>
  </si>
  <si>
    <t>Transfer From Ambulance Electronics Fund</t>
  </si>
  <si>
    <t>A-2758</t>
  </si>
  <si>
    <t>Transfer From CDBG Fund</t>
  </si>
  <si>
    <t>A-2756</t>
  </si>
  <si>
    <t>Transfers From Cemetery Perpetual Care Fund</t>
  </si>
  <si>
    <t>A-2755</t>
  </si>
  <si>
    <t>Refund of Prior Year's Expense</t>
  </si>
  <si>
    <t>A-2701</t>
  </si>
  <si>
    <t>Insurance Recoveries</t>
  </si>
  <si>
    <t>A-2680</t>
  </si>
  <si>
    <t>Sales of Equipment</t>
  </si>
  <si>
    <t>A-2665</t>
  </si>
  <si>
    <t>Sales of Real Property</t>
  </si>
  <si>
    <t>A-2660</t>
  </si>
  <si>
    <t xml:space="preserve">Minor Sales </t>
  </si>
  <si>
    <t>A-2655</t>
  </si>
  <si>
    <t>Court Fees from Town Courts</t>
  </si>
  <si>
    <t>A-2610</t>
  </si>
  <si>
    <t>Swimming Pool Permits</t>
  </si>
  <si>
    <t>A-2593</t>
  </si>
  <si>
    <t>Right-of-Way Permits</t>
  </si>
  <si>
    <t>A-2591</t>
  </si>
  <si>
    <t>Peddler's Permits</t>
  </si>
  <si>
    <t>A-2590</t>
  </si>
  <si>
    <t>Building / Alteration Permits</t>
  </si>
  <si>
    <t>A-2555</t>
  </si>
  <si>
    <t>Vacant Building Registry</t>
  </si>
  <si>
    <t>A-2545</t>
  </si>
  <si>
    <t>Business &amp; Occupational Licenses</t>
  </si>
  <si>
    <t>A-2501</t>
  </si>
  <si>
    <t>Interest and Earnings</t>
  </si>
  <si>
    <t>A-2401</t>
  </si>
  <si>
    <t>School Reimbursement for gasoline</t>
  </si>
  <si>
    <t>A-2350</t>
  </si>
  <si>
    <t>Snow Removal - Other Governments</t>
  </si>
  <si>
    <t>A-2300</t>
  </si>
  <si>
    <t>Ambulance - Other Governments</t>
  </si>
  <si>
    <t>A-2280</t>
  </si>
  <si>
    <t>School Reimbursement for Police Officer</t>
  </si>
  <si>
    <t>A-2260</t>
  </si>
  <si>
    <t>Charges for Cemetery Services</t>
  </si>
  <si>
    <t>A-2192</t>
  </si>
  <si>
    <t>Sales of Cemetery Lots</t>
  </si>
  <si>
    <t>A-2190</t>
  </si>
  <si>
    <t>Zoning Fees</t>
  </si>
  <si>
    <t>A-2110</t>
  </si>
  <si>
    <t>Parking Fees</t>
  </si>
  <si>
    <t>A-1720</t>
  </si>
  <si>
    <t>Ambulance Charges</t>
  </si>
  <si>
    <t>A-1640</t>
  </si>
  <si>
    <t>Vital Statistics Fees</t>
  </si>
  <si>
    <t>A-1603</t>
  </si>
  <si>
    <t>Grass Mowing charges added to tax roll</t>
  </si>
  <si>
    <t>A-1570</t>
  </si>
  <si>
    <t>Safety Inspection Fees</t>
  </si>
  <si>
    <t>A-1560</t>
  </si>
  <si>
    <t>Police Fees</t>
  </si>
  <si>
    <t>A-1520</t>
  </si>
  <si>
    <t>Treasurer's Fees</t>
  </si>
  <si>
    <t>A-1230</t>
  </si>
  <si>
    <t>Cable T.V Franchise Receipts</t>
  </si>
  <si>
    <t>A-1170</t>
  </si>
  <si>
    <t>Utilities Gross Receipts Tax</t>
  </si>
  <si>
    <t>A-1130</t>
  </si>
  <si>
    <t>Sales Tax from County</t>
  </si>
  <si>
    <t>A-1120</t>
  </si>
  <si>
    <t>Interest / Penalties on Taxes</t>
  </si>
  <si>
    <t>A-1090</t>
  </si>
  <si>
    <t>Payment in Lieu of Taxes</t>
  </si>
  <si>
    <t>A-1081</t>
  </si>
  <si>
    <t>Estimated Real property Taxes</t>
  </si>
  <si>
    <t>Estimates for 2020-21</t>
  </si>
  <si>
    <t>Projected to 5/31/20</t>
  </si>
  <si>
    <t>Estimates for 2019-20</t>
  </si>
  <si>
    <t>General Fund Revenues</t>
  </si>
  <si>
    <t>GENERAL GOVERNMENT SUPPORT</t>
  </si>
  <si>
    <t>LEGISLATIVE</t>
  </si>
  <si>
    <t>BOARD OF TRUSTEES</t>
  </si>
  <si>
    <t>A1010.1</t>
  </si>
  <si>
    <t>Personal Services</t>
  </si>
  <si>
    <t>A1010.2</t>
  </si>
  <si>
    <t>A1010.4</t>
  </si>
  <si>
    <t>Total</t>
  </si>
  <si>
    <t>JUDICIAL</t>
  </si>
  <si>
    <t>VILLAGE JUSTICE</t>
  </si>
  <si>
    <t>A1110.1</t>
  </si>
  <si>
    <t>A1110.2</t>
  </si>
  <si>
    <t>A1110.4</t>
  </si>
  <si>
    <t>EXECUTIVE</t>
  </si>
  <si>
    <t>MAYOR</t>
  </si>
  <si>
    <t>A1210.1</t>
  </si>
  <si>
    <t>A1210.4</t>
  </si>
  <si>
    <t>TOTAL EXECUTIVE</t>
  </si>
  <si>
    <t>FINANCE</t>
  </si>
  <si>
    <t>TREASURER</t>
  </si>
  <si>
    <t>A1325.1</t>
  </si>
  <si>
    <t>A1325.2</t>
  </si>
  <si>
    <t>A1325.4</t>
  </si>
  <si>
    <t>ADMINISTRATIVE SERVICES</t>
  </si>
  <si>
    <t>A1330.1</t>
  </si>
  <si>
    <t>BUDGET</t>
  </si>
  <si>
    <t>A1340.1</t>
  </si>
  <si>
    <t>A1340.4</t>
  </si>
  <si>
    <t>AUDIT</t>
  </si>
  <si>
    <t>A1320.4</t>
  </si>
  <si>
    <t>ASSESSMENT</t>
  </si>
  <si>
    <t>A1355.1</t>
  </si>
  <si>
    <t>A1355.4</t>
  </si>
  <si>
    <t>A1364.4</t>
  </si>
  <si>
    <t>Tax on Acquired Property</t>
  </si>
  <si>
    <t>TOTAL FINANCE</t>
  </si>
  <si>
    <t>STAFF</t>
  </si>
  <si>
    <t>RECORDS MANAGEMENT OFFICER</t>
  </si>
  <si>
    <t>A1410.2</t>
  </si>
  <si>
    <t>A1410.4</t>
  </si>
  <si>
    <t>LAW</t>
  </si>
  <si>
    <t>A1420.1</t>
  </si>
  <si>
    <t>A1420.4</t>
  </si>
  <si>
    <t>CLOTHING ALLOWANCES</t>
  </si>
  <si>
    <t>A1440.4</t>
  </si>
  <si>
    <t>ELECTION</t>
  </si>
  <si>
    <t>A1450.4</t>
  </si>
  <si>
    <t>TOTAL STAFF</t>
  </si>
  <si>
    <t>SHARED SERVICES</t>
  </si>
  <si>
    <t>BUILDINGS</t>
  </si>
  <si>
    <t>A1500</t>
  </si>
  <si>
    <t>Reserve Equipment</t>
  </si>
  <si>
    <t>A1620.1</t>
  </si>
  <si>
    <t>A1620.2</t>
  </si>
  <si>
    <t>A1630.1</t>
  </si>
  <si>
    <t>A1640.1</t>
  </si>
  <si>
    <t>A1630.2</t>
  </si>
  <si>
    <t>A1620.4</t>
  </si>
  <si>
    <t>A1620.424</t>
  </si>
  <si>
    <t>A1620.425</t>
  </si>
  <si>
    <t>Capital Project</t>
  </si>
  <si>
    <t>A1620.41</t>
  </si>
  <si>
    <t>A1640.4</t>
  </si>
  <si>
    <t>TOTAL SHARED SERVICES</t>
  </si>
  <si>
    <t>SPECIAL ITEMS</t>
  </si>
  <si>
    <t>A1910.4</t>
  </si>
  <si>
    <t>Unallocated Insurance</t>
  </si>
  <si>
    <t>A1920.4</t>
  </si>
  <si>
    <t>Municipal Association Dues</t>
  </si>
  <si>
    <t>A1990.4</t>
  </si>
  <si>
    <t>Contingent Account</t>
  </si>
  <si>
    <t>TOTAL SPECIAL ITEMS</t>
  </si>
  <si>
    <t>TOTAL GENERAL GOVERNMENT SUPPORT</t>
  </si>
  <si>
    <t>PUBLIC SAFETY</t>
  </si>
  <si>
    <t>POLICE</t>
  </si>
  <si>
    <t>A3120.1</t>
  </si>
  <si>
    <t>A3120.2</t>
  </si>
  <si>
    <t>A3120.4</t>
  </si>
  <si>
    <t>A3120.41</t>
  </si>
  <si>
    <t>DETENTION AREA</t>
  </si>
  <si>
    <t>A3200.4</t>
  </si>
  <si>
    <t>TRAFFIC CONTROL</t>
  </si>
  <si>
    <t>A3310.1</t>
  </si>
  <si>
    <t>A3310.2</t>
  </si>
  <si>
    <t>A3310.4</t>
  </si>
  <si>
    <t>A3310.41</t>
  </si>
  <si>
    <t>ON-STREET PARKING</t>
  </si>
  <si>
    <t>A3320.1</t>
  </si>
  <si>
    <t>A3320.2</t>
  </si>
  <si>
    <t>A3320.4</t>
  </si>
  <si>
    <t>A3320.41</t>
  </si>
  <si>
    <t>FIRE DEPARTMENT</t>
  </si>
  <si>
    <t>A3410.1</t>
  </si>
  <si>
    <t>A3410.2</t>
  </si>
  <si>
    <t>A3410.4</t>
  </si>
  <si>
    <t>A3410.41</t>
  </si>
  <si>
    <t>CONTROL OF ANIMALS</t>
  </si>
  <si>
    <t>A3510.1</t>
  </si>
  <si>
    <t>A3510.4</t>
  </si>
  <si>
    <t>A3510.41</t>
  </si>
  <si>
    <t>SAFETY INSPECTION</t>
  </si>
  <si>
    <t>A3620.1</t>
  </si>
  <si>
    <t>A3620.2</t>
  </si>
  <si>
    <t>A3620.4</t>
  </si>
  <si>
    <t>A3620.41</t>
  </si>
  <si>
    <t>TOTAL PUBLIC SAFETY</t>
  </si>
  <si>
    <t>HEALTH</t>
  </si>
  <si>
    <t>REGISTAR OF VITAL STSTISTICS</t>
  </si>
  <si>
    <t>A4020.1</t>
  </si>
  <si>
    <t>A4020.4</t>
  </si>
  <si>
    <t>AMBULANCE SERVICE</t>
  </si>
  <si>
    <t>A4540.1</t>
  </si>
  <si>
    <t>A4540.2</t>
  </si>
  <si>
    <t>A4540.3</t>
  </si>
  <si>
    <t>Reserve</t>
  </si>
  <si>
    <t>A4540.4</t>
  </si>
  <si>
    <t>A4540.5</t>
  </si>
  <si>
    <t>TOTAL HEALTH</t>
  </si>
  <si>
    <t>TRANSPORTATION</t>
  </si>
  <si>
    <t>STREET ADMINISTRATION</t>
  </si>
  <si>
    <t>A5010.1</t>
  </si>
  <si>
    <t>A5010.2</t>
  </si>
  <si>
    <t>A5010.4</t>
  </si>
  <si>
    <t>A5010.41</t>
  </si>
  <si>
    <t>STREET MAINTENANCE</t>
  </si>
  <si>
    <t>A5110.1</t>
  </si>
  <si>
    <t>A5110.2</t>
  </si>
  <si>
    <t>A5110.4</t>
  </si>
  <si>
    <t>A5110.41</t>
  </si>
  <si>
    <t>CHIPS STREET PAVING PROJECT</t>
  </si>
  <si>
    <t>A5110.425</t>
  </si>
  <si>
    <t>A5115.425</t>
  </si>
  <si>
    <t>Paving Reserve</t>
  </si>
  <si>
    <t>ECONOMIC DEVELOPMENT &amp; TOURISM</t>
  </si>
  <si>
    <t>A5125.4</t>
  </si>
  <si>
    <t>SNOW REMOVAL</t>
  </si>
  <si>
    <t>A5142.1</t>
  </si>
  <si>
    <t>A5142.2</t>
  </si>
  <si>
    <t>A5142.4</t>
  </si>
  <si>
    <t>A5142.41</t>
  </si>
  <si>
    <t>STREET LIGHTING</t>
  </si>
  <si>
    <t>A5182.4</t>
  </si>
  <si>
    <t>A5182.41</t>
  </si>
  <si>
    <t>OFF-STREET PARKING</t>
  </si>
  <si>
    <t>A5650.1</t>
  </si>
  <si>
    <t xml:space="preserve">A5650.4     </t>
  </si>
  <si>
    <t>A5650.5</t>
  </si>
  <si>
    <t xml:space="preserve">Capital Project     </t>
  </si>
  <si>
    <t>TOTAL TRANSPORTATION</t>
  </si>
  <si>
    <t>CULTURE AND RECREATION</t>
  </si>
  <si>
    <t>PLAYGROUNDS AND RECERATION</t>
  </si>
  <si>
    <t>A7140.1</t>
  </si>
  <si>
    <t>A7140.2</t>
  </si>
  <si>
    <t>A7140.4</t>
  </si>
  <si>
    <t>A7140.41</t>
  </si>
  <si>
    <t>YOUTH AGENCIES</t>
  </si>
  <si>
    <t>A7310.4</t>
  </si>
  <si>
    <t>HISTORIAN</t>
  </si>
  <si>
    <t>A7510.4</t>
  </si>
  <si>
    <t>CELEBRATIONS</t>
  </si>
  <si>
    <t>A7550.4</t>
  </si>
  <si>
    <t>ADULT RECREATION</t>
  </si>
  <si>
    <t>A7620.4</t>
  </si>
  <si>
    <t>TOTAL CULTURE AND RECREATION</t>
  </si>
  <si>
    <t>HOME AND COMMUNITY SERVICES</t>
  </si>
  <si>
    <t>ZONING</t>
  </si>
  <si>
    <t>A8010.1</t>
  </si>
  <si>
    <t>A8010.2</t>
  </si>
  <si>
    <t>A8010.4</t>
  </si>
  <si>
    <t>PLANNING</t>
  </si>
  <si>
    <t>A8020.1</t>
  </si>
  <si>
    <t>A8020.4</t>
  </si>
  <si>
    <t>BOARD COMMITTEES</t>
  </si>
  <si>
    <t>A8030.4</t>
  </si>
  <si>
    <t>ENERGY EFFICIENCY PROJ</t>
  </si>
  <si>
    <t>A8090.4</t>
  </si>
  <si>
    <t>SANITATION ADMINISTRATION</t>
  </si>
  <si>
    <t>A8110.1</t>
  </si>
  <si>
    <t>A8110.4</t>
  </si>
  <si>
    <t>STORM SEWERS</t>
  </si>
  <si>
    <t>A8140.1</t>
  </si>
  <si>
    <t>A8140.2</t>
  </si>
  <si>
    <t>A8140.4</t>
  </si>
  <si>
    <t>A8140.5</t>
  </si>
  <si>
    <t>STREET CLEANING</t>
  </si>
  <si>
    <t>A8170.1</t>
  </si>
  <si>
    <t>A8170.2</t>
  </si>
  <si>
    <t>A8170.4</t>
  </si>
  <si>
    <t>SHADE TREES</t>
  </si>
  <si>
    <t>A8560.1</t>
  </si>
  <si>
    <t>A8560.2</t>
  </si>
  <si>
    <t>A8560.4</t>
  </si>
  <si>
    <t>A8560.41</t>
  </si>
  <si>
    <t>CEMETERY</t>
  </si>
  <si>
    <t>A8810.1</t>
  </si>
  <si>
    <t>A8810.4</t>
  </si>
  <si>
    <t>A8810.41</t>
  </si>
  <si>
    <t>TOTAL HOME AND COMMUNITY SERVICES</t>
  </si>
  <si>
    <t>EMPLOYEE BENEFITS</t>
  </si>
  <si>
    <t>A9015.8</t>
  </si>
  <si>
    <t>Police &amp; Fire Retirement</t>
  </si>
  <si>
    <t>A9010.8</t>
  </si>
  <si>
    <t>Employee Retirement</t>
  </si>
  <si>
    <t>A9030.8</t>
  </si>
  <si>
    <t>Social Security</t>
  </si>
  <si>
    <t>A9040.8</t>
  </si>
  <si>
    <t>Workmen's Compensation</t>
  </si>
  <si>
    <t>A9050.8</t>
  </si>
  <si>
    <t>Unemployment Insurance</t>
  </si>
  <si>
    <t>A9060.8</t>
  </si>
  <si>
    <t>Hospitalization</t>
  </si>
  <si>
    <t>TOTAL EMPLOYEE BENEFITS</t>
  </si>
  <si>
    <t>DEBT SERVICE</t>
  </si>
  <si>
    <t>A-9730-0620</t>
  </si>
  <si>
    <t>Debt Service on Ambulance</t>
  </si>
  <si>
    <t>A-9730-0622</t>
  </si>
  <si>
    <t>Debt Service on Defibrillator</t>
  </si>
  <si>
    <t>A-9730-0628</t>
  </si>
  <si>
    <t>Debt Service on NAA BOND</t>
  </si>
  <si>
    <t>A-9710-0635</t>
  </si>
  <si>
    <t xml:space="preserve">Debt Service on Gwinn St </t>
  </si>
  <si>
    <t>A-9730-0655</t>
  </si>
  <si>
    <t>Debt Service on Equipment</t>
  </si>
  <si>
    <t>A-9710-0600</t>
  </si>
  <si>
    <t>Debt Service on Energy Improvement</t>
  </si>
  <si>
    <t>A-9710-0620  Debt Service EPC PH II St Lighting</t>
  </si>
  <si>
    <t>A-9790-0615</t>
  </si>
  <si>
    <t>Installment Purchases</t>
  </si>
  <si>
    <t>A-9730-0660</t>
  </si>
  <si>
    <t>Debt Service on Combined Bond</t>
  </si>
  <si>
    <t>A-9710-0675</t>
  </si>
  <si>
    <t>Debt Service on Pass-Thru</t>
  </si>
  <si>
    <t>A-9710-0676</t>
  </si>
  <si>
    <t>A-9710-0695</t>
  </si>
  <si>
    <t>Debt Service on Stork St.</t>
  </si>
  <si>
    <t>A-9730-0700</t>
  </si>
  <si>
    <t>Debt Service Buildings &amp; Equipment</t>
  </si>
  <si>
    <t>TOTAL DEBT SERVICE</t>
  </si>
  <si>
    <t>GRAND TOTAL GENERAL FUND APPROPRIATIONS</t>
  </si>
  <si>
    <t>Water Fund Budget Synopsis</t>
  </si>
  <si>
    <t xml:space="preserve"> Appropriations</t>
  </si>
  <si>
    <t>Metered Water Sales</t>
  </si>
  <si>
    <t>Late Penalties/Service charges</t>
  </si>
  <si>
    <t>Interest Earnings</t>
  </si>
  <si>
    <t>Total Estimated Revenues</t>
  </si>
  <si>
    <t xml:space="preserve">Cash Surplus </t>
  </si>
  <si>
    <t>Revenues Less Appropriations</t>
  </si>
  <si>
    <t>UNALLOCATED INSURANCE</t>
  </si>
  <si>
    <t>F1910.4</t>
  </si>
  <si>
    <t>MUNICIPAL ASSOCATION DUES</t>
  </si>
  <si>
    <t>F1920.4</t>
  </si>
  <si>
    <t>WATER ADMINISTRATION</t>
  </si>
  <si>
    <t>F8310.1</t>
  </si>
  <si>
    <t>F8310.2</t>
  </si>
  <si>
    <t>F8310.3</t>
  </si>
  <si>
    <t>F8310.4</t>
  </si>
  <si>
    <t>F8310.41</t>
  </si>
  <si>
    <t>SOURCE OF SUPPLY</t>
  </si>
  <si>
    <t>F8320.4</t>
  </si>
  <si>
    <t>TRANSMISSION AND DISTRIBUTION</t>
  </si>
  <si>
    <t>F8340.1</t>
  </si>
  <si>
    <t>F8340.2</t>
  </si>
  <si>
    <t>F8340.4</t>
  </si>
  <si>
    <t>F8340.41</t>
  </si>
  <si>
    <t>F9010.8</t>
  </si>
  <si>
    <t>State Retirement</t>
  </si>
  <si>
    <t>F9030.8</t>
  </si>
  <si>
    <t>F9040.8</t>
  </si>
  <si>
    <t>F9050.8</t>
  </si>
  <si>
    <t>F9060.8</t>
  </si>
  <si>
    <t>F-9730-0655</t>
  </si>
  <si>
    <t>Equipment Bond</t>
  </si>
  <si>
    <t>F-9730-0660</t>
  </si>
  <si>
    <t>Combined Bond</t>
  </si>
  <si>
    <t>F-9710-0675</t>
  </si>
  <si>
    <t>Pass-Thru</t>
  </si>
  <si>
    <t>F-9730-0676</t>
  </si>
  <si>
    <t>F-9730-0628</t>
  </si>
  <si>
    <t>NAA BOND</t>
  </si>
  <si>
    <t>F-9710-0600</t>
  </si>
  <si>
    <t>Energy Improvement Project</t>
  </si>
  <si>
    <t>F-9710-0700</t>
  </si>
  <si>
    <t>Water Storage Tank</t>
  </si>
  <si>
    <t>GRAND TOTAL WATER FUND APPROPRIATIONS</t>
  </si>
  <si>
    <t>Sewer Fund Budget Synopsis</t>
  </si>
  <si>
    <t>Sewer Rents</t>
  </si>
  <si>
    <t>Late Penalties/service charges</t>
  </si>
  <si>
    <t>Transfer from Sewer Reserve</t>
  </si>
  <si>
    <t>Cash Surplus</t>
  </si>
  <si>
    <t xml:space="preserve">Cash Surplus $ </t>
  </si>
  <si>
    <t>G1910.4</t>
  </si>
  <si>
    <t>G1920.4</t>
  </si>
  <si>
    <t>SEWER ADMINISTRATION</t>
  </si>
  <si>
    <t>G8110.1</t>
  </si>
  <si>
    <t>G8110.2</t>
  </si>
  <si>
    <t>G8110.3</t>
  </si>
  <si>
    <t>G8110.4</t>
  </si>
  <si>
    <t>G8110.41</t>
  </si>
  <si>
    <t>SANITARY SEWERS</t>
  </si>
  <si>
    <t>G8120.1</t>
  </si>
  <si>
    <t>G8120.2</t>
  </si>
  <si>
    <t>G8120.3</t>
  </si>
  <si>
    <t>G8120.4</t>
  </si>
  <si>
    <t>G8120.41</t>
  </si>
  <si>
    <t>SEWAGE TREATMENT PLANT</t>
  </si>
  <si>
    <t>G8130.1</t>
  </si>
  <si>
    <t>G8130.2</t>
  </si>
  <si>
    <t>G8130.4</t>
  </si>
  <si>
    <t>G8130.41</t>
  </si>
  <si>
    <t>G9010.8</t>
  </si>
  <si>
    <t>G9030.8</t>
  </si>
  <si>
    <t>G9040.8</t>
  </si>
  <si>
    <t>G9050.8</t>
  </si>
  <si>
    <t>G9060.8</t>
  </si>
  <si>
    <t>G-9710-0635</t>
  </si>
  <si>
    <t xml:space="preserve">Gwinn St. </t>
  </si>
  <si>
    <t>G-9730-0628</t>
  </si>
  <si>
    <t xml:space="preserve">North Street </t>
  </si>
  <si>
    <t>G-9710-0630</t>
  </si>
  <si>
    <t>WWTP Upgrade Project</t>
  </si>
  <si>
    <t>G-9710-0640  WWTP Improvements</t>
  </si>
  <si>
    <t>G-9730-0655</t>
  </si>
  <si>
    <t>G-9730-0660</t>
  </si>
  <si>
    <t>G-9710-0675</t>
  </si>
  <si>
    <t>PassThru</t>
  </si>
  <si>
    <t>G-9730-0676</t>
  </si>
  <si>
    <t>G-9710-0695</t>
  </si>
  <si>
    <t xml:space="preserve">Stork St. </t>
  </si>
  <si>
    <t>G-9710-0600</t>
  </si>
  <si>
    <t>G-9790-0700</t>
  </si>
  <si>
    <t>Buildings and Equipment</t>
  </si>
  <si>
    <t>GRAND TOTAL SEWER FUND APPOPRIATIONS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</si>
</sst>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??_);_(@_)"/>
    <numFmt numFmtId="165" formatCode="0.000%"/>
    <numFmt numFmtId="166" formatCode="&quot;$&quot;#,##0.00"/>
    <numFmt numFmtId="167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 val="singleAccounting"/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5" fontId="3" fillId="0" borderId="0" xfId="0" applyNumberFormat="1" applyFont="1" applyProtection="1"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Protection="1"/>
    <xf numFmtId="44" fontId="1" fillId="0" borderId="0" xfId="2" applyProtection="1"/>
    <xf numFmtId="44" fontId="1" fillId="0" borderId="0" xfId="1" applyNumberFormat="1" applyAlignment="1" applyProtection="1">
      <alignment vertical="center"/>
    </xf>
    <xf numFmtId="44" fontId="0" fillId="0" borderId="0" xfId="0" applyNumberFormat="1" applyProtection="1"/>
    <xf numFmtId="44" fontId="5" fillId="0" borderId="0" xfId="0" applyNumberFormat="1" applyFont="1" applyProtection="1"/>
    <xf numFmtId="44" fontId="3" fillId="0" borderId="1" xfId="2" applyFont="1" applyBorder="1" applyProtection="1"/>
    <xf numFmtId="44" fontId="3" fillId="0" borderId="1" xfId="0" applyNumberFormat="1" applyFont="1" applyBorder="1" applyProtection="1"/>
    <xf numFmtId="44" fontId="2" fillId="0" borderId="0" xfId="2" applyFont="1" applyProtection="1"/>
    <xf numFmtId="44" fontId="2" fillId="0" borderId="0" xfId="0" applyNumberFormat="1" applyFont="1" applyProtection="1"/>
    <xf numFmtId="0" fontId="2" fillId="0" borderId="0" xfId="0" applyFont="1" applyProtection="1">
      <protection locked="0"/>
    </xf>
    <xf numFmtId="44" fontId="2" fillId="0" borderId="0" xfId="2" applyFont="1" applyProtection="1">
      <protection locked="0"/>
    </xf>
    <xf numFmtId="44" fontId="2" fillId="0" borderId="1" xfId="2" applyFont="1" applyBorder="1" applyProtection="1">
      <protection locked="0"/>
    </xf>
    <xf numFmtId="44" fontId="2" fillId="0" borderId="1" xfId="0" applyNumberFormat="1" applyFont="1" applyBorder="1" applyProtection="1"/>
    <xf numFmtId="44" fontId="4" fillId="0" borderId="0" xfId="0" applyNumberFormat="1" applyFont="1" applyProtection="1"/>
    <xf numFmtId="10" fontId="0" fillId="0" borderId="0" xfId="0" applyNumberFormat="1"/>
    <xf numFmtId="44" fontId="1" fillId="0" borderId="0" xfId="2" applyProtection="1">
      <protection locked="0"/>
    </xf>
    <xf numFmtId="164" fontId="2" fillId="0" borderId="0" xfId="2" applyNumberFormat="1" applyFont="1" applyProtection="1"/>
    <xf numFmtId="164" fontId="2" fillId="0" borderId="0" xfId="0" applyNumberFormat="1" applyFont="1" applyProtection="1"/>
    <xf numFmtId="44" fontId="3" fillId="0" borderId="0" xfId="2" applyFont="1" applyBorder="1" applyProtection="1"/>
    <xf numFmtId="0" fontId="0" fillId="0" borderId="0" xfId="0" applyBorder="1" applyProtection="1"/>
    <xf numFmtId="44" fontId="0" fillId="0" borderId="0" xfId="0" applyNumberFormat="1" applyBorder="1" applyProtection="1"/>
    <xf numFmtId="165" fontId="2" fillId="0" borderId="0" xfId="2" applyNumberFormat="1" applyFont="1" applyProtection="1"/>
    <xf numFmtId="0" fontId="3" fillId="0" borderId="0" xfId="0" applyFont="1" applyProtection="1">
      <protection locked="0"/>
    </xf>
    <xf numFmtId="3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4" fontId="3" fillId="0" borderId="0" xfId="2" applyFont="1" applyProtection="1">
      <protection locked="0"/>
    </xf>
    <xf numFmtId="44" fontId="2" fillId="0" borderId="0" xfId="0" applyNumberFormat="1" applyFont="1" applyProtection="1">
      <protection locked="0"/>
    </xf>
    <xf numFmtId="9" fontId="0" fillId="0" borderId="0" xfId="0" applyNumberFormat="1" applyProtection="1">
      <protection locked="0"/>
    </xf>
    <xf numFmtId="3" fontId="2" fillId="0" borderId="0" xfId="0" applyNumberFormat="1" applyFont="1" applyProtection="1">
      <protection locked="0"/>
    </xf>
    <xf numFmtId="44" fontId="5" fillId="0" borderId="0" xfId="0" applyNumberFormat="1" applyFont="1" applyProtection="1">
      <protection locked="0"/>
    </xf>
    <xf numFmtId="44" fontId="5" fillId="0" borderId="0" xfId="0" applyNumberFormat="1" applyFont="1"/>
    <xf numFmtId="44" fontId="1" fillId="0" borderId="0" xfId="2" applyFont="1" applyProtection="1">
      <protection locked="0"/>
    </xf>
    <xf numFmtId="44" fontId="0" fillId="0" borderId="0" xfId="0" applyNumberFormat="1"/>
    <xf numFmtId="44" fontId="6" fillId="0" borderId="0" xfId="2" applyFont="1" applyProtection="1">
      <protection locked="0"/>
    </xf>
    <xf numFmtId="44" fontId="6" fillId="0" borderId="0" xfId="0" applyNumberFormat="1" applyFont="1"/>
    <xf numFmtId="0" fontId="2" fillId="0" borderId="0" xfId="0" applyFont="1"/>
    <xf numFmtId="44" fontId="1" fillId="0" borderId="0" xfId="2"/>
    <xf numFmtId="44" fontId="2" fillId="0" borderId="0" xfId="2" applyFont="1"/>
    <xf numFmtId="44" fontId="2" fillId="0" borderId="0" xfId="0" applyNumberFormat="1" applyFont="1"/>
    <xf numFmtId="42" fontId="2" fillId="0" borderId="0" xfId="0" applyNumberFormat="1" applyFont="1" applyProtection="1"/>
    <xf numFmtId="42" fontId="0" fillId="0" borderId="0" xfId="0" applyNumberFormat="1" applyProtection="1">
      <protection locked="0"/>
    </xf>
    <xf numFmtId="42" fontId="2" fillId="0" borderId="0" xfId="2" applyNumberFormat="1" applyFont="1" applyProtection="1"/>
    <xf numFmtId="0" fontId="3" fillId="0" borderId="0" xfId="0" applyFont="1"/>
    <xf numFmtId="42" fontId="1" fillId="0" borderId="0" xfId="2" applyNumberFormat="1" applyProtection="1">
      <protection locked="0"/>
    </xf>
    <xf numFmtId="167" fontId="1" fillId="0" borderId="0" xfId="2" applyNumberFormat="1" applyFont="1" applyProtection="1">
      <protection locked="0"/>
    </xf>
    <xf numFmtId="44" fontId="0" fillId="0" borderId="0" xfId="0" applyNumberFormat="1" applyProtection="1">
      <protection locked="0"/>
    </xf>
    <xf numFmtId="6" fontId="2" fillId="0" borderId="0" xfId="2" applyNumberFormat="1" applyFont="1" applyProtection="1"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5" fontId="2" fillId="0" borderId="0" xfId="0" applyNumberFormat="1" applyFont="1" applyProtection="1"/>
    <xf numFmtId="14" fontId="2" fillId="0" borderId="0" xfId="0" applyNumberFormat="1" applyFont="1" applyProtection="1"/>
    <xf numFmtId="0" fontId="2" fillId="0" borderId="0" xfId="0" applyFont="1" applyAlignment="1" applyProtection="1">
      <alignment horizontal="center"/>
      <protection locked="0"/>
    </xf>
    <xf numFmtId="3" fontId="0" fillId="0" borderId="0" xfId="0" applyNumberFormat="1" applyProtection="1"/>
    <xf numFmtId="3" fontId="0" fillId="0" borderId="2" xfId="0" applyNumberFormat="1" applyBorder="1" applyProtection="1"/>
    <xf numFmtId="0" fontId="0" fillId="0" borderId="0" xfId="0" applyAlignment="1" applyProtection="1">
      <alignment horizontal="right"/>
      <protection locked="0"/>
    </xf>
    <xf numFmtId="3" fontId="0" fillId="0" borderId="3" xfId="0" applyNumberFormat="1" applyBorder="1" applyProtection="1"/>
    <xf numFmtId="3" fontId="3" fillId="0" borderId="0" xfId="0" applyNumberFormat="1" applyFont="1" applyBorder="1" applyProtection="1"/>
    <xf numFmtId="3" fontId="0" fillId="0" borderId="4" xfId="0" applyNumberFormat="1" applyBorder="1" applyProtection="1"/>
    <xf numFmtId="3" fontId="0" fillId="0" borderId="0" xfId="0" applyNumberFormat="1" applyBorder="1" applyProtection="1"/>
    <xf numFmtId="3" fontId="2" fillId="0" borderId="0" xfId="0" applyNumberFormat="1" applyFont="1" applyProtection="1"/>
    <xf numFmtId="3" fontId="0" fillId="0" borderId="1" xfId="0" applyNumberFormat="1" applyBorder="1" applyProtection="1"/>
    <xf numFmtId="3" fontId="3" fillId="0" borderId="0" xfId="0" applyNumberFormat="1" applyFont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0" fillId="0" borderId="0" xfId="0" applyNumberFormat="1"/>
    <xf numFmtId="3" fontId="2" fillId="0" borderId="5" xfId="0" applyNumberFormat="1" applyFont="1" applyBorder="1" applyProtection="1"/>
    <xf numFmtId="14" fontId="0" fillId="0" borderId="0" xfId="0" applyNumberFormat="1" applyProtection="1"/>
    <xf numFmtId="15" fontId="0" fillId="0" borderId="0" xfId="0" applyNumberFormat="1" applyProtection="1"/>
    <xf numFmtId="0" fontId="2" fillId="0" borderId="0" xfId="0" applyFont="1" applyAlignment="1" applyProtection="1">
      <alignment horizontal="left" indent="1"/>
    </xf>
    <xf numFmtId="44" fontId="0" fillId="0" borderId="0" xfId="2" applyFont="1" applyProtection="1">
      <protection locked="0"/>
    </xf>
    <xf numFmtId="0" fontId="2" fillId="0" borderId="0" xfId="0" applyFont="1" applyAlignment="1" applyProtection="1">
      <alignment horizontal="left"/>
    </xf>
    <xf numFmtId="44" fontId="4" fillId="0" borderId="1" xfId="0" applyNumberFormat="1" applyFont="1" applyBorder="1" applyProtection="1"/>
    <xf numFmtId="7" fontId="2" fillId="0" borderId="0" xfId="0" applyNumberFormat="1" applyFont="1" applyProtection="1"/>
    <xf numFmtId="15" fontId="3" fillId="0" borderId="0" xfId="2" applyNumberFormat="1" applyFont="1" applyBorder="1" applyProtection="1">
      <protection locked="0"/>
    </xf>
    <xf numFmtId="44" fontId="3" fillId="0" borderId="0" xfId="2" applyFont="1" applyBorder="1" applyProtection="1">
      <protection locked="0"/>
    </xf>
    <xf numFmtId="44" fontId="3" fillId="0" borderId="0" xfId="0" applyNumberFormat="1" applyFont="1" applyBorder="1" applyProtection="1"/>
    <xf numFmtId="44" fontId="6" fillId="0" borderId="0" xfId="2" applyFont="1" applyProtection="1"/>
    <xf numFmtId="44" fontId="3" fillId="0" borderId="0" xfId="2" applyFont="1" applyProtection="1"/>
    <xf numFmtId="0" fontId="0" fillId="0" borderId="3" xfId="0" applyBorder="1" applyProtection="1"/>
    <xf numFmtId="0" fontId="7" fillId="0" borderId="0" xfId="0" applyFont="1"/>
    <xf numFmtId="44" fontId="0" fillId="0" borderId="1" xfId="1" applyNumberFormat="1" applyFont="1" applyBorder="1" applyAlignment="1" applyProtection="1">
      <alignment vertical="center"/>
    </xf>
    <xf numFmtId="44" fontId="1" fillId="0" borderId="1" xfId="2" applyBorder="1" applyProtection="1"/>
    <xf numFmtId="44" fontId="5" fillId="0" borderId="1" xfId="0" applyNumberFormat="1" applyFont="1" applyBorder="1" applyProtection="1"/>
    <xf numFmtId="44" fontId="8" fillId="0" borderId="0" xfId="2" applyFont="1" applyProtection="1">
      <protection locked="0"/>
    </xf>
    <xf numFmtId="15" fontId="0" fillId="0" borderId="0" xfId="0" applyNumberFormat="1"/>
    <xf numFmtId="6" fontId="0" fillId="0" borderId="0" xfId="0" applyNumberFormat="1"/>
    <xf numFmtId="44" fontId="4" fillId="0" borderId="0" xfId="0" applyNumberFormat="1" applyFont="1"/>
    <xf numFmtId="0" fontId="5" fillId="0" borderId="0" xfId="0" applyFont="1"/>
    <xf numFmtId="3" fontId="2" fillId="0" borderId="0" xfId="0" applyNumberFormat="1" applyFont="1" applyBorder="1" applyProtection="1"/>
    <xf numFmtId="0" fontId="2" fillId="0" borderId="0" xfId="0" applyFont="1" applyAlignment="1" applyProtection="1">
      <alignment horizontal="center"/>
      <protection locked="0"/>
    </xf>
    <xf numFmtId="15" fontId="2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15" fontId="2" fillId="0" borderId="0" xfId="0" applyNumberFormat="1" applyFont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udget%202020-21\Budget%2020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FUND"/>
      <sheetName val="WATER FUND"/>
      <sheetName val="SEWER FUND"/>
      <sheetName val="Board of Trustees A-1010"/>
      <sheetName val="Mayor A-1210"/>
      <sheetName val=" Audit A-1320"/>
      <sheetName val="Clerk-Treasurer A-1325"/>
      <sheetName val="Admministrative Services A-1330"/>
      <sheetName val="Budget A-1340"/>
      <sheetName val="Assessment A-1355"/>
      <sheetName val="Tax Arrears Board A-1364"/>
      <sheetName val="Law A-1420"/>
      <sheetName val="Reserve for Clothing A-1440"/>
      <sheetName val="Election A-1450"/>
      <sheetName val="Equipment Reserve A-1500 "/>
      <sheetName val="Buildings A-1620"/>
      <sheetName val="Clerks Office A-1620.42"/>
      <sheetName val="Senior Citizens A-1640"/>
      <sheetName val="Unallocated Insurance A-1910"/>
      <sheetName val="Municipal Association A-1920"/>
      <sheetName val="Contingent Account A-1990"/>
      <sheetName val="Police A-3120"/>
      <sheetName val="Detention Area A-3200"/>
      <sheetName val="Traffic Control A-3310"/>
      <sheetName val="On Street Parking A-3320"/>
      <sheetName val="Fire Department A-3410"/>
      <sheetName val=" Animal Control A-3510 "/>
      <sheetName val="Safety Inspections A-3620"/>
      <sheetName val="Registar of Vital Stats A-4020"/>
      <sheetName val="Ambulance Services A-4540"/>
      <sheetName val="Street Administration A-5010"/>
      <sheetName val="Street Maintenance A-5110"/>
      <sheetName val="CHIPS A-5110.42"/>
      <sheetName val="Paving Reserve A-5115"/>
      <sheetName val="EcoDev and Tourism A-5125"/>
      <sheetName val="Snow Removal A-5142"/>
      <sheetName val="Street Lighting A-5182"/>
      <sheetName val="Off Street Parking A-5650"/>
      <sheetName val="Playground &amp; Recreation A-7140"/>
      <sheetName val="Youth Agencies A-7310"/>
      <sheetName val="Historian A-7510"/>
      <sheetName val="Celebrations A-7550"/>
      <sheetName val="Adult Recreation A-7620"/>
      <sheetName val="Zoning A-8010"/>
      <sheetName val="Planning A-8020"/>
      <sheetName val="Board Committees A-8030 "/>
      <sheetName val="Energy Efficiency Proj A-8090"/>
      <sheetName val="Sanitation Admin A-8110"/>
      <sheetName val="Storm Sewers A-8140"/>
      <sheetName val="Street Cleaning A-8170"/>
      <sheetName val="Shade Trees A-8560"/>
      <sheetName val="Boxwood Cemetery A-8810"/>
      <sheetName val="Employee Retirement A-9010"/>
      <sheetName val="Police &amp; Fire Retirement A-9015"/>
      <sheetName val="Social Security A-9030"/>
      <sheetName val="Workers Compensation A-9040"/>
      <sheetName val="Unemployment Insurance A-9050"/>
      <sheetName val="Hospitalization A-9060"/>
      <sheetName val="Ambulance BAN A-9730-0620"/>
      <sheetName val="EPC PH II St Light A-9710-0620"/>
      <sheetName val="Debt Service Defib A-9730-0622"/>
      <sheetName val="Debt Service North A-9710-0628"/>
      <sheetName val="Debt Service Gwinn  A-9710-0635"/>
      <sheetName val="Debt Service Equipm A-9730-0655"/>
      <sheetName val="Debt Service Combin A-9710-0660"/>
      <sheetName val="Pass-Thru A-9710-0675"/>
      <sheetName val="Street Sweeper A-9710-0625"/>
      <sheetName val="Stork St. Bond A-9710-0695"/>
      <sheetName val="B &amp; E BAN A-9730-0700"/>
      <sheetName val="Energy Imp Proj A-9710-0600"/>
      <sheetName val="Debt Service Instal A-9790-0615"/>
      <sheetName val="Unallocated Insurance F-1910"/>
      <sheetName val="Municipal Assn Dues F-1920"/>
      <sheetName val="Water Admin F-8310"/>
      <sheetName val="Source &amp; Supply F-8320"/>
      <sheetName val="Trans &amp; Distr F-8340"/>
      <sheetName val="State Retirement F-9010"/>
      <sheetName val="Social Security F-9030"/>
      <sheetName val="Workers Compensation F-9040 "/>
      <sheetName val="Unemployment Insurance F-9050 "/>
      <sheetName val="Hospitalization F-9060 "/>
      <sheetName val="North St. Debt F-9730-0628"/>
      <sheetName val="Debt Service Equipm F-9730-0655"/>
      <sheetName val="Combined Debt F-9730-0660"/>
      <sheetName val="PassThru Debt F-9710-0675"/>
      <sheetName val="PassThru Debt F-9730-0676"/>
      <sheetName val="Water Storage Tank  F-9710-0700"/>
      <sheetName val="Energy Imp Proj F-9710-0600"/>
      <sheetName val="Unallocated Insurance G-1910 "/>
      <sheetName val="Municipal Assn Dues G-1920"/>
      <sheetName val="Sewer Administration G-8110"/>
      <sheetName val="Sanitary Sewers G-8120"/>
      <sheetName val="Sewage Treatment &amp; Disp G-8130"/>
      <sheetName val="State Retirement G-9010 "/>
      <sheetName val="Social Security G-9030 "/>
      <sheetName val="Workers Compensation G-9040  "/>
      <sheetName val="Unemployment Insurance G-9050  "/>
      <sheetName val="Hospitalization G-9060 "/>
      <sheetName val="Debt Service Gwinn G-9710-0635"/>
      <sheetName val="North St. Debt G-9730-0628"/>
      <sheetName val="WWTP Upgrade Debt G-9710-0630"/>
      <sheetName val="WWTP Improvements G-9710-0640"/>
      <sheetName val="Debt Service Equipm G-9730-0655"/>
      <sheetName val="Combined Debt G-9730-0660"/>
      <sheetName val="PassThru Debt G-9710-0675"/>
      <sheetName val="PassThru Debt G-9730-0676"/>
      <sheetName val="Stork St. Debt G-9710-0695"/>
      <sheetName val="B &amp; E BAN G-9730-0700"/>
      <sheetName val="Energy Imp Proj G-9710-0600"/>
      <sheetName val="TOTAL ALPHA-NUM (20-21)"/>
      <sheetName val="TOTAL ALPHA-NUM (19-20)"/>
      <sheetName val="Sheet1"/>
      <sheetName val="General Fund Budget Synopsis"/>
      <sheetName val="Sheet2"/>
      <sheetName val="Sheet3"/>
      <sheetName val="Water Fund Budget Synopsis"/>
      <sheetName val="Sewer Fund Budget Synopsis"/>
      <sheetName val="Revenue Projections General"/>
    </sheetNames>
    <sheetDataSet>
      <sheetData sheetId="0"/>
      <sheetData sheetId="1"/>
      <sheetData sheetId="2"/>
      <sheetData sheetId="3">
        <row r="10">
          <cell r="E10">
            <v>4000</v>
          </cell>
        </row>
        <row r="14">
          <cell r="E14">
            <v>0</v>
          </cell>
        </row>
        <row r="32">
          <cell r="E32">
            <v>3550</v>
          </cell>
        </row>
      </sheetData>
      <sheetData sheetId="4">
        <row r="11">
          <cell r="E11">
            <v>3332</v>
          </cell>
        </row>
        <row r="36">
          <cell r="E36">
            <v>1450</v>
          </cell>
        </row>
      </sheetData>
      <sheetData sheetId="5">
        <row r="25">
          <cell r="E25">
            <v>7000</v>
          </cell>
        </row>
      </sheetData>
      <sheetData sheetId="6">
        <row r="14">
          <cell r="E14">
            <v>32800</v>
          </cell>
        </row>
        <row r="19">
          <cell r="E19">
            <v>0</v>
          </cell>
        </row>
        <row r="40">
          <cell r="E40">
            <v>21800</v>
          </cell>
        </row>
      </sheetData>
      <sheetData sheetId="7">
        <row r="31">
          <cell r="E31">
            <v>0</v>
          </cell>
        </row>
      </sheetData>
      <sheetData sheetId="8">
        <row r="9">
          <cell r="E9">
            <v>8925</v>
          </cell>
        </row>
        <row r="25">
          <cell r="E25">
            <v>200</v>
          </cell>
        </row>
      </sheetData>
      <sheetData sheetId="9">
        <row r="12">
          <cell r="E12">
            <v>17075</v>
          </cell>
        </row>
        <row r="31">
          <cell r="E31">
            <v>4500</v>
          </cell>
        </row>
      </sheetData>
      <sheetData sheetId="10">
        <row r="32">
          <cell r="E32">
            <v>0</v>
          </cell>
        </row>
      </sheetData>
      <sheetData sheetId="11">
        <row r="9">
          <cell r="E9">
            <v>0</v>
          </cell>
        </row>
        <row r="30">
          <cell r="E30">
            <v>69700</v>
          </cell>
        </row>
      </sheetData>
      <sheetData sheetId="12">
        <row r="30">
          <cell r="E30">
            <v>0</v>
          </cell>
        </row>
      </sheetData>
      <sheetData sheetId="13">
        <row r="31">
          <cell r="E31">
            <v>1200</v>
          </cell>
        </row>
      </sheetData>
      <sheetData sheetId="14">
        <row r="29">
          <cell r="E29">
            <v>30000</v>
          </cell>
        </row>
      </sheetData>
      <sheetData sheetId="15">
        <row r="11">
          <cell r="E11">
            <v>273377</v>
          </cell>
        </row>
        <row r="35">
          <cell r="E35">
            <v>31700</v>
          </cell>
        </row>
        <row r="44">
          <cell r="E44">
            <v>0</v>
          </cell>
        </row>
      </sheetData>
      <sheetData sheetId="16">
        <row r="10">
          <cell r="E10">
            <v>0</v>
          </cell>
        </row>
        <row r="14">
          <cell r="E14">
            <v>0</v>
          </cell>
        </row>
        <row r="28">
          <cell r="E28">
            <v>4550</v>
          </cell>
        </row>
        <row r="35">
          <cell r="E35">
            <v>0</v>
          </cell>
        </row>
      </sheetData>
      <sheetData sheetId="17">
        <row r="9">
          <cell r="E9">
            <v>0</v>
          </cell>
        </row>
        <row r="29">
          <cell r="E29">
            <v>0</v>
          </cell>
        </row>
      </sheetData>
      <sheetData sheetId="18">
        <row r="28">
          <cell r="E28">
            <v>52670</v>
          </cell>
        </row>
      </sheetData>
      <sheetData sheetId="19">
        <row r="23">
          <cell r="E23">
            <v>1001</v>
          </cell>
        </row>
      </sheetData>
      <sheetData sheetId="20">
        <row r="26">
          <cell r="E26">
            <v>80000</v>
          </cell>
        </row>
      </sheetData>
      <sheetData sheetId="21">
        <row r="26">
          <cell r="E26">
            <v>1005992</v>
          </cell>
        </row>
        <row r="31">
          <cell r="E31">
            <v>50000</v>
          </cell>
        </row>
        <row r="51">
          <cell r="E51">
            <v>103200</v>
          </cell>
        </row>
        <row r="55">
          <cell r="E55">
            <v>0</v>
          </cell>
        </row>
      </sheetData>
      <sheetData sheetId="22">
        <row r="22">
          <cell r="E22">
            <v>0</v>
          </cell>
        </row>
      </sheetData>
      <sheetData sheetId="23">
        <row r="9">
          <cell r="E9">
            <v>45818</v>
          </cell>
        </row>
        <row r="14">
          <cell r="E14">
            <v>0</v>
          </cell>
        </row>
        <row r="29">
          <cell r="E29">
            <v>1450</v>
          </cell>
        </row>
        <row r="34">
          <cell r="E34">
            <v>0</v>
          </cell>
        </row>
      </sheetData>
      <sheetData sheetId="24">
        <row r="9">
          <cell r="E9">
            <v>0</v>
          </cell>
        </row>
        <row r="13">
          <cell r="E13">
            <v>0</v>
          </cell>
        </row>
        <row r="28">
          <cell r="E28">
            <v>1200</v>
          </cell>
        </row>
        <row r="33">
          <cell r="E33">
            <v>0</v>
          </cell>
        </row>
      </sheetData>
      <sheetData sheetId="25">
        <row r="20">
          <cell r="E20">
            <v>277377</v>
          </cell>
        </row>
        <row r="34">
          <cell r="E34">
            <v>67000</v>
          </cell>
        </row>
        <row r="63">
          <cell r="E63">
            <v>91900</v>
          </cell>
        </row>
        <row r="67">
          <cell r="E67">
            <v>0</v>
          </cell>
        </row>
      </sheetData>
      <sheetData sheetId="26">
        <row r="9">
          <cell r="E9">
            <v>0</v>
          </cell>
        </row>
        <row r="22">
          <cell r="E22">
            <v>0</v>
          </cell>
        </row>
        <row r="29">
          <cell r="E29">
            <v>0</v>
          </cell>
        </row>
      </sheetData>
      <sheetData sheetId="27">
        <row r="11">
          <cell r="E11">
            <v>45304</v>
          </cell>
        </row>
        <row r="16">
          <cell r="E16">
            <v>0</v>
          </cell>
        </row>
        <row r="49">
          <cell r="E49">
            <v>35700</v>
          </cell>
        </row>
        <row r="55">
          <cell r="E55">
            <v>9000</v>
          </cell>
        </row>
      </sheetData>
      <sheetData sheetId="28">
        <row r="14">
          <cell r="E14">
            <v>17075</v>
          </cell>
        </row>
        <row r="30">
          <cell r="E30">
            <v>1300</v>
          </cell>
        </row>
      </sheetData>
      <sheetData sheetId="29">
        <row r="11">
          <cell r="E11">
            <v>820130</v>
          </cell>
        </row>
        <row r="18">
          <cell r="E18">
            <v>0</v>
          </cell>
        </row>
        <row r="22">
          <cell r="E22">
            <v>0</v>
          </cell>
        </row>
        <row r="38">
          <cell r="E38">
            <v>151200</v>
          </cell>
        </row>
        <row r="42">
          <cell r="E42">
            <v>14000</v>
          </cell>
        </row>
      </sheetData>
      <sheetData sheetId="30">
        <row r="12">
          <cell r="E12">
            <v>18152</v>
          </cell>
        </row>
        <row r="18">
          <cell r="E18">
            <v>0</v>
          </cell>
        </row>
        <row r="31">
          <cell r="E31">
            <v>2050</v>
          </cell>
        </row>
        <row r="36">
          <cell r="E36">
            <v>0</v>
          </cell>
        </row>
      </sheetData>
      <sheetData sheetId="31">
        <row r="10">
          <cell r="E10">
            <v>109915</v>
          </cell>
        </row>
        <row r="16">
          <cell r="E16">
            <v>0</v>
          </cell>
        </row>
        <row r="49">
          <cell r="E49">
            <v>149900</v>
          </cell>
        </row>
        <row r="55">
          <cell r="E55">
            <v>0</v>
          </cell>
        </row>
      </sheetData>
      <sheetData sheetId="32">
        <row r="25">
          <cell r="E25">
            <v>194854</v>
          </cell>
        </row>
      </sheetData>
      <sheetData sheetId="33">
        <row r="28">
          <cell r="E28">
            <v>0</v>
          </cell>
        </row>
      </sheetData>
      <sheetData sheetId="34">
        <row r="28">
          <cell r="E28">
            <v>5000</v>
          </cell>
        </row>
      </sheetData>
      <sheetData sheetId="35">
        <row r="9">
          <cell r="E9">
            <v>77146</v>
          </cell>
        </row>
        <row r="18">
          <cell r="E18">
            <v>0</v>
          </cell>
        </row>
        <row r="36">
          <cell r="E36">
            <v>67750</v>
          </cell>
        </row>
        <row r="42">
          <cell r="E42">
            <v>0</v>
          </cell>
        </row>
      </sheetData>
      <sheetData sheetId="36">
        <row r="23">
          <cell r="E23">
            <v>25000</v>
          </cell>
        </row>
      </sheetData>
      <sheetData sheetId="37">
        <row r="10">
          <cell r="E10">
            <v>0</v>
          </cell>
        </row>
        <row r="27">
          <cell r="E27">
            <v>1750</v>
          </cell>
        </row>
        <row r="31">
          <cell r="E31">
            <v>0</v>
          </cell>
        </row>
      </sheetData>
      <sheetData sheetId="38">
        <row r="10">
          <cell r="E10">
            <v>85757</v>
          </cell>
        </row>
        <row r="15">
          <cell r="E15">
            <v>0</v>
          </cell>
        </row>
        <row r="36">
          <cell r="E36">
            <v>10400</v>
          </cell>
        </row>
        <row r="43">
          <cell r="E43">
            <v>0</v>
          </cell>
        </row>
      </sheetData>
      <sheetData sheetId="39">
        <row r="25">
          <cell r="E25">
            <v>8405</v>
          </cell>
        </row>
      </sheetData>
      <sheetData sheetId="40">
        <row r="25">
          <cell r="E25">
            <v>100</v>
          </cell>
        </row>
      </sheetData>
      <sheetData sheetId="41">
        <row r="25">
          <cell r="E25">
            <v>1482</v>
          </cell>
        </row>
      </sheetData>
      <sheetData sheetId="42">
        <row r="25">
          <cell r="E25">
            <v>1800</v>
          </cell>
        </row>
      </sheetData>
      <sheetData sheetId="43">
        <row r="9">
          <cell r="E9">
            <v>8700</v>
          </cell>
        </row>
        <row r="16">
          <cell r="E16">
            <v>0</v>
          </cell>
        </row>
        <row r="28">
          <cell r="E28">
            <v>550</v>
          </cell>
        </row>
      </sheetData>
      <sheetData sheetId="44">
        <row r="9">
          <cell r="E9">
            <v>8700</v>
          </cell>
        </row>
        <row r="29">
          <cell r="E29">
            <v>550</v>
          </cell>
        </row>
      </sheetData>
      <sheetData sheetId="45">
        <row r="28">
          <cell r="E28">
            <v>0</v>
          </cell>
        </row>
      </sheetData>
      <sheetData sheetId="46">
        <row r="27">
          <cell r="E27">
            <v>0</v>
          </cell>
        </row>
      </sheetData>
      <sheetData sheetId="47">
        <row r="11">
          <cell r="E11">
            <v>0</v>
          </cell>
        </row>
        <row r="27">
          <cell r="E27">
            <v>0</v>
          </cell>
        </row>
      </sheetData>
      <sheetData sheetId="48">
        <row r="9">
          <cell r="E9">
            <v>23836</v>
          </cell>
        </row>
        <row r="15">
          <cell r="E15">
            <v>0</v>
          </cell>
        </row>
        <row r="29">
          <cell r="E29">
            <v>3850</v>
          </cell>
        </row>
        <row r="35">
          <cell r="E35">
            <v>0</v>
          </cell>
        </row>
      </sheetData>
      <sheetData sheetId="49">
        <row r="9">
          <cell r="E9">
            <v>59881</v>
          </cell>
        </row>
        <row r="13">
          <cell r="E13">
            <v>0</v>
          </cell>
        </row>
        <row r="28">
          <cell r="E28">
            <v>2000</v>
          </cell>
        </row>
      </sheetData>
      <sheetData sheetId="50">
        <row r="9">
          <cell r="E9">
            <v>25992</v>
          </cell>
        </row>
        <row r="15">
          <cell r="E15">
            <v>0</v>
          </cell>
        </row>
        <row r="31">
          <cell r="E31">
            <v>5350</v>
          </cell>
        </row>
        <row r="39">
          <cell r="E39">
            <v>5000</v>
          </cell>
        </row>
      </sheetData>
      <sheetData sheetId="51">
        <row r="9">
          <cell r="E9">
            <v>0</v>
          </cell>
        </row>
        <row r="29">
          <cell r="E29">
            <v>57600</v>
          </cell>
        </row>
        <row r="39">
          <cell r="E39">
            <v>0</v>
          </cell>
        </row>
      </sheetData>
      <sheetData sheetId="52">
        <row r="29">
          <cell r="E29">
            <v>74543</v>
          </cell>
        </row>
      </sheetData>
      <sheetData sheetId="53">
        <row r="32">
          <cell r="E32">
            <v>493303</v>
          </cell>
        </row>
      </sheetData>
      <sheetData sheetId="54">
        <row r="32">
          <cell r="E32">
            <v>227150</v>
          </cell>
        </row>
      </sheetData>
      <sheetData sheetId="55">
        <row r="32">
          <cell r="E32">
            <v>59715</v>
          </cell>
        </row>
      </sheetData>
      <sheetData sheetId="56">
        <row r="32">
          <cell r="E32">
            <v>5000</v>
          </cell>
        </row>
      </sheetData>
      <sheetData sheetId="57">
        <row r="32">
          <cell r="E32">
            <v>437200</v>
          </cell>
        </row>
      </sheetData>
      <sheetData sheetId="58">
        <row r="32">
          <cell r="E32">
            <v>0</v>
          </cell>
        </row>
      </sheetData>
      <sheetData sheetId="59">
        <row r="34">
          <cell r="E34">
            <v>62088</v>
          </cell>
        </row>
      </sheetData>
      <sheetData sheetId="60">
        <row r="32">
          <cell r="E32">
            <v>0</v>
          </cell>
        </row>
      </sheetData>
      <sheetData sheetId="61">
        <row r="34">
          <cell r="E34">
            <v>0</v>
          </cell>
        </row>
      </sheetData>
      <sheetData sheetId="62">
        <row r="34">
          <cell r="E34">
            <v>73944</v>
          </cell>
        </row>
      </sheetData>
      <sheetData sheetId="63">
        <row r="32">
          <cell r="E32">
            <v>84320</v>
          </cell>
        </row>
      </sheetData>
      <sheetData sheetId="64">
        <row r="32">
          <cell r="E32">
            <v>0</v>
          </cell>
        </row>
      </sheetData>
      <sheetData sheetId="65">
        <row r="34">
          <cell r="E34">
            <v>0</v>
          </cell>
        </row>
      </sheetData>
      <sheetData sheetId="66">
        <row r="34">
          <cell r="E34">
            <v>28575</v>
          </cell>
        </row>
      </sheetData>
      <sheetData sheetId="67">
        <row r="34">
          <cell r="E34">
            <v>0</v>
          </cell>
        </row>
      </sheetData>
      <sheetData sheetId="68">
        <row r="34">
          <cell r="E34">
            <v>0</v>
          </cell>
        </row>
      </sheetData>
      <sheetData sheetId="69">
        <row r="32">
          <cell r="E32">
            <v>31958</v>
          </cell>
        </row>
      </sheetData>
      <sheetData sheetId="70">
        <row r="34">
          <cell r="E34">
            <v>0</v>
          </cell>
        </row>
      </sheetData>
      <sheetData sheetId="71">
        <row r="25">
          <cell r="E25">
            <v>25835</v>
          </cell>
        </row>
      </sheetData>
      <sheetData sheetId="72">
        <row r="25">
          <cell r="E25">
            <v>1001</v>
          </cell>
        </row>
      </sheetData>
      <sheetData sheetId="73">
        <row r="18">
          <cell r="E18">
            <v>107007</v>
          </cell>
        </row>
        <row r="23">
          <cell r="E23">
            <v>0</v>
          </cell>
        </row>
        <row r="45">
          <cell r="E45">
            <v>33950</v>
          </cell>
        </row>
        <row r="51">
          <cell r="E51">
            <v>0</v>
          </cell>
        </row>
      </sheetData>
      <sheetData sheetId="74">
        <row r="25">
          <cell r="E25">
            <v>723000</v>
          </cell>
        </row>
      </sheetData>
      <sheetData sheetId="75">
        <row r="9">
          <cell r="E9">
            <v>210899</v>
          </cell>
        </row>
        <row r="16">
          <cell r="E16">
            <v>30000</v>
          </cell>
        </row>
        <row r="43">
          <cell r="E43">
            <v>92050</v>
          </cell>
        </row>
        <row r="50">
          <cell r="E50">
            <v>0</v>
          </cell>
        </row>
      </sheetData>
      <sheetData sheetId="76">
        <row r="32">
          <cell r="E32">
            <v>37271</v>
          </cell>
        </row>
      </sheetData>
      <sheetData sheetId="77">
        <row r="32">
          <cell r="E32">
            <v>24320</v>
          </cell>
        </row>
      </sheetData>
      <sheetData sheetId="78">
        <row r="32">
          <cell r="E32">
            <v>29858</v>
          </cell>
        </row>
      </sheetData>
      <sheetData sheetId="79">
        <row r="32">
          <cell r="E32">
            <v>0</v>
          </cell>
        </row>
      </sheetData>
      <sheetData sheetId="80">
        <row r="32">
          <cell r="E32">
            <v>136000</v>
          </cell>
        </row>
      </sheetData>
      <sheetData sheetId="81">
        <row r="34">
          <cell r="E34">
            <v>0</v>
          </cell>
        </row>
      </sheetData>
      <sheetData sheetId="82">
        <row r="34">
          <cell r="E34">
            <v>0</v>
          </cell>
        </row>
      </sheetData>
      <sheetData sheetId="83">
        <row r="32">
          <cell r="E32">
            <v>0</v>
          </cell>
        </row>
      </sheetData>
      <sheetData sheetId="84">
        <row r="32">
          <cell r="E32">
            <v>42140</v>
          </cell>
        </row>
      </sheetData>
      <sheetData sheetId="85">
        <row r="34">
          <cell r="E34">
            <v>0</v>
          </cell>
        </row>
      </sheetData>
      <sheetData sheetId="86">
        <row r="32">
          <cell r="E32">
            <v>72938</v>
          </cell>
        </row>
      </sheetData>
      <sheetData sheetId="87">
        <row r="32">
          <cell r="E32">
            <v>150088</v>
          </cell>
        </row>
      </sheetData>
      <sheetData sheetId="88">
        <row r="26">
          <cell r="E26">
            <v>25835</v>
          </cell>
        </row>
      </sheetData>
      <sheetData sheetId="89">
        <row r="25">
          <cell r="E25">
            <v>1001</v>
          </cell>
        </row>
      </sheetData>
      <sheetData sheetId="90">
        <row r="18">
          <cell r="E18">
            <v>83715</v>
          </cell>
        </row>
        <row r="23">
          <cell r="E23">
            <v>0</v>
          </cell>
        </row>
        <row r="27">
          <cell r="E27">
            <v>0</v>
          </cell>
        </row>
        <row r="43">
          <cell r="E43">
            <v>23950</v>
          </cell>
        </row>
        <row r="50">
          <cell r="E50">
            <v>0</v>
          </cell>
        </row>
      </sheetData>
      <sheetData sheetId="91">
        <row r="9">
          <cell r="E9">
            <v>98329</v>
          </cell>
        </row>
        <row r="19">
          <cell r="E19">
            <v>0</v>
          </cell>
        </row>
        <row r="23">
          <cell r="E23">
            <v>0</v>
          </cell>
        </row>
        <row r="42">
          <cell r="E42">
            <v>49800</v>
          </cell>
        </row>
        <row r="49">
          <cell r="E49">
            <v>0</v>
          </cell>
        </row>
      </sheetData>
      <sheetData sheetId="92">
        <row r="10">
          <cell r="E10">
            <v>148364</v>
          </cell>
        </row>
        <row r="16">
          <cell r="E16">
            <v>0</v>
          </cell>
        </row>
        <row r="45">
          <cell r="E45">
            <v>164550</v>
          </cell>
        </row>
        <row r="51">
          <cell r="E51">
            <v>0</v>
          </cell>
        </row>
      </sheetData>
      <sheetData sheetId="93">
        <row r="32">
          <cell r="E32">
            <v>37271</v>
          </cell>
        </row>
      </sheetData>
      <sheetData sheetId="94">
        <row r="32">
          <cell r="E32">
            <v>25276</v>
          </cell>
        </row>
      </sheetData>
      <sheetData sheetId="95">
        <row r="32">
          <cell r="E32">
            <v>29858</v>
          </cell>
        </row>
      </sheetData>
      <sheetData sheetId="96">
        <row r="32">
          <cell r="E32">
            <v>0</v>
          </cell>
        </row>
      </sheetData>
      <sheetData sheetId="97">
        <row r="32">
          <cell r="E32">
            <v>136000</v>
          </cell>
        </row>
      </sheetData>
      <sheetData sheetId="98">
        <row r="34">
          <cell r="E34">
            <v>11400</v>
          </cell>
        </row>
      </sheetData>
      <sheetData sheetId="99">
        <row r="34">
          <cell r="E34">
            <v>0</v>
          </cell>
        </row>
      </sheetData>
      <sheetData sheetId="100">
        <row r="32">
          <cell r="E32">
            <v>24750</v>
          </cell>
        </row>
      </sheetData>
      <sheetData sheetId="101">
        <row r="34">
          <cell r="E34">
            <v>167748</v>
          </cell>
        </row>
      </sheetData>
      <sheetData sheetId="102">
        <row r="34">
          <cell r="E34">
            <v>0</v>
          </cell>
        </row>
      </sheetData>
      <sheetData sheetId="103">
        <row r="34">
          <cell r="E34">
            <v>0</v>
          </cell>
        </row>
      </sheetData>
      <sheetData sheetId="104">
        <row r="34">
          <cell r="E34">
            <v>48064</v>
          </cell>
        </row>
      </sheetData>
      <sheetData sheetId="105">
        <row r="34">
          <cell r="E34">
            <v>0</v>
          </cell>
        </row>
      </sheetData>
      <sheetData sheetId="106">
        <row r="34">
          <cell r="E34">
            <v>0</v>
          </cell>
        </row>
      </sheetData>
      <sheetData sheetId="107">
        <row r="34">
          <cell r="E34">
            <v>0</v>
          </cell>
        </row>
      </sheetData>
      <sheetData sheetId="108">
        <row r="34">
          <cell r="E34">
            <v>1455</v>
          </cell>
        </row>
      </sheetData>
      <sheetData sheetId="109">
        <row r="13">
          <cell r="D13">
            <v>30000</v>
          </cell>
        </row>
        <row r="34">
          <cell r="D34">
            <v>0</v>
          </cell>
        </row>
        <row r="35">
          <cell r="F35">
            <v>0</v>
          </cell>
        </row>
        <row r="109">
          <cell r="B109">
            <v>2969284</v>
          </cell>
          <cell r="C109">
            <v>117000</v>
          </cell>
          <cell r="E109">
            <v>1203662</v>
          </cell>
          <cell r="F109">
            <v>28000</v>
          </cell>
          <cell r="G109">
            <v>1296911</v>
          </cell>
          <cell r="H109">
            <v>280885</v>
          </cell>
        </row>
        <row r="110">
          <cell r="B110">
            <v>317906</v>
          </cell>
          <cell r="C110">
            <v>30000</v>
          </cell>
          <cell r="D110">
            <v>0</v>
          </cell>
          <cell r="E110">
            <v>875836</v>
          </cell>
          <cell r="F110">
            <v>0</v>
          </cell>
          <cell r="G110">
            <v>227449</v>
          </cell>
          <cell r="H110">
            <v>265166</v>
          </cell>
        </row>
        <row r="111">
          <cell r="B111">
            <v>330408</v>
          </cell>
          <cell r="C111">
            <v>0</v>
          </cell>
          <cell r="D111">
            <v>0</v>
          </cell>
          <cell r="E111">
            <v>265136</v>
          </cell>
          <cell r="F111">
            <v>0</v>
          </cell>
          <cell r="G111">
            <v>228405</v>
          </cell>
          <cell r="H111">
            <v>253417</v>
          </cell>
        </row>
      </sheetData>
      <sheetData sheetId="110">
        <row r="13">
          <cell r="I13">
            <v>30000</v>
          </cell>
        </row>
        <row r="31">
          <cell r="I31">
            <v>0</v>
          </cell>
        </row>
        <row r="107">
          <cell r="B107">
            <v>2850949</v>
          </cell>
          <cell r="C107">
            <v>174500</v>
          </cell>
          <cell r="E107">
            <v>1287645</v>
          </cell>
          <cell r="F107">
            <v>98500</v>
          </cell>
          <cell r="G107">
            <v>1194899</v>
          </cell>
          <cell r="H107">
            <v>305317</v>
          </cell>
        </row>
        <row r="108">
          <cell r="B108">
            <v>296630</v>
          </cell>
          <cell r="C108">
            <v>62500</v>
          </cell>
          <cell r="D108">
            <v>0</v>
          </cell>
          <cell r="E108">
            <v>1069003</v>
          </cell>
          <cell r="F108">
            <v>8000</v>
          </cell>
          <cell r="G108">
            <v>218826</v>
          </cell>
          <cell r="H108">
            <v>265438</v>
          </cell>
        </row>
        <row r="109">
          <cell r="B109">
            <v>309672</v>
          </cell>
          <cell r="C109">
            <v>62500</v>
          </cell>
          <cell r="D109">
            <v>0</v>
          </cell>
          <cell r="E109">
            <v>300903</v>
          </cell>
          <cell r="F109">
            <v>5000</v>
          </cell>
          <cell r="G109">
            <v>219824</v>
          </cell>
          <cell r="H109">
            <v>269337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O50"/>
  <sheetViews>
    <sheetView zoomScale="120" zoomScaleNormal="120" workbookViewId="0">
      <selection activeCell="C43" sqref="C43"/>
    </sheetView>
  </sheetViews>
  <sheetFormatPr defaultRowHeight="12.5" x14ac:dyDescent="0.25"/>
  <cols>
    <col min="3" max="3" width="7.453125" customWidth="1"/>
    <col min="4" max="4" width="11.7265625" customWidth="1"/>
    <col min="5" max="5" width="17.26953125" bestFit="1" customWidth="1"/>
    <col min="8" max="8" width="17.26953125" bestFit="1" customWidth="1"/>
    <col min="10" max="10" width="16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" x14ac:dyDescent="0.3">
      <c r="A2" s="1"/>
      <c r="B2" s="1"/>
      <c r="C2" s="1"/>
      <c r="D2" s="1"/>
      <c r="E2" s="1"/>
      <c r="F2" s="96" t="s">
        <v>0</v>
      </c>
      <c r="G2" s="96"/>
      <c r="H2" s="1"/>
      <c r="I2" s="2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3"/>
    </row>
    <row r="4" spans="1:10" ht="13" x14ac:dyDescent="0.3">
      <c r="A4" s="1"/>
      <c r="B4" s="1"/>
      <c r="C4" s="1"/>
      <c r="D4" s="1"/>
      <c r="E4" s="97"/>
      <c r="F4" s="98"/>
      <c r="G4" s="98"/>
      <c r="H4" s="98"/>
      <c r="I4" s="1"/>
      <c r="J4" s="2">
        <v>43948</v>
      </c>
    </row>
    <row r="5" spans="1:10" ht="13" x14ac:dyDescent="0.3">
      <c r="A5" s="4"/>
      <c r="B5" s="4"/>
      <c r="C5" s="4"/>
      <c r="D5" s="4"/>
      <c r="E5" s="99" t="s">
        <v>1</v>
      </c>
      <c r="F5" s="100"/>
      <c r="G5" s="100"/>
      <c r="H5" s="100"/>
      <c r="I5" s="4"/>
      <c r="J5" s="4"/>
    </row>
    <row r="6" spans="1:10" ht="13" x14ac:dyDescent="0.3">
      <c r="A6" s="4"/>
      <c r="B6" s="4"/>
      <c r="C6" s="4"/>
      <c r="D6" s="4"/>
      <c r="E6" s="99" t="s">
        <v>2</v>
      </c>
      <c r="F6" s="100"/>
      <c r="G6" s="100"/>
      <c r="H6" s="100"/>
      <c r="I6" s="4"/>
      <c r="J6" s="4"/>
    </row>
    <row r="7" spans="1:10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3" x14ac:dyDescent="0.3">
      <c r="A9" s="4"/>
      <c r="B9" s="4"/>
      <c r="C9" s="4"/>
      <c r="D9" s="4"/>
      <c r="E9" s="5" t="s">
        <v>3</v>
      </c>
      <c r="F9" s="4"/>
      <c r="G9" s="4"/>
      <c r="H9" s="5" t="s">
        <v>4</v>
      </c>
      <c r="I9" s="4"/>
      <c r="J9" s="6" t="s">
        <v>5</v>
      </c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3" x14ac:dyDescent="0.3">
      <c r="A11" s="7" t="s">
        <v>6</v>
      </c>
      <c r="B11" s="4"/>
      <c r="C11" s="4"/>
      <c r="D11" s="4"/>
      <c r="E11" s="8">
        <f>'[1]TOTAL ALPHA-NUM (20-21)'!$B$109</f>
        <v>2969284</v>
      </c>
      <c r="F11" s="4"/>
      <c r="G11" s="4"/>
      <c r="H11" s="9">
        <f>'[1]TOTAL ALPHA-NUM (19-20)'!$B$107</f>
        <v>2850949</v>
      </c>
      <c r="I11" s="4"/>
      <c r="J11" s="10">
        <f t="shared" ref="J11:J18" si="0">SUM(E11-H11)</f>
        <v>118335</v>
      </c>
    </row>
    <row r="12" spans="1:10" ht="13" x14ac:dyDescent="0.3">
      <c r="A12" s="7" t="s">
        <v>7</v>
      </c>
      <c r="B12" s="4"/>
      <c r="C12" s="4"/>
      <c r="D12" s="4"/>
      <c r="E12" s="8">
        <f>'[1]TOTAL ALPHA-NUM (20-21)'!$C$109</f>
        <v>117000</v>
      </c>
      <c r="F12" s="4"/>
      <c r="G12" s="4"/>
      <c r="H12" s="8">
        <f>'[1]TOTAL ALPHA-NUM (19-20)'!$C$107</f>
        <v>174500</v>
      </c>
      <c r="I12" s="4"/>
      <c r="J12" s="11">
        <f t="shared" si="0"/>
        <v>-57500</v>
      </c>
    </row>
    <row r="13" spans="1:10" ht="13" x14ac:dyDescent="0.3">
      <c r="A13" s="7" t="s">
        <v>8</v>
      </c>
      <c r="B13" s="4"/>
      <c r="C13" s="4"/>
      <c r="D13" s="4"/>
      <c r="E13" s="8">
        <f>'[1]TOTAL ALPHA-NUM (20-21)'!$D$13</f>
        <v>30000</v>
      </c>
      <c r="F13" s="4"/>
      <c r="G13" s="4"/>
      <c r="H13" s="8">
        <f>'[1]TOTAL ALPHA-NUM (19-20)'!$I$13</f>
        <v>30000</v>
      </c>
      <c r="I13" s="4"/>
      <c r="J13" s="11">
        <f t="shared" si="0"/>
        <v>0</v>
      </c>
    </row>
    <row r="14" spans="1:10" ht="13" x14ac:dyDescent="0.3">
      <c r="A14" s="7" t="s">
        <v>9</v>
      </c>
      <c r="B14" s="4"/>
      <c r="C14" s="4"/>
      <c r="D14" s="4"/>
      <c r="E14" s="8">
        <f>'[1]TOTAL ALPHA-NUM (20-21)'!$D$34</f>
        <v>0</v>
      </c>
      <c r="F14" s="4"/>
      <c r="G14" s="4"/>
      <c r="H14" s="8">
        <f>'[1]TOTAL ALPHA-NUM (19-20)'!$I$31</f>
        <v>0</v>
      </c>
      <c r="I14" s="4"/>
      <c r="J14" s="11">
        <f t="shared" si="0"/>
        <v>0</v>
      </c>
    </row>
    <row r="15" spans="1:10" ht="13" x14ac:dyDescent="0.3">
      <c r="A15" s="7" t="s">
        <v>10</v>
      </c>
      <c r="B15" s="4"/>
      <c r="C15" s="4"/>
      <c r="D15" s="4"/>
      <c r="E15" s="8">
        <f>'[1]TOTAL ALPHA-NUM (20-21)'!$E$109</f>
        <v>1203662</v>
      </c>
      <c r="F15" s="4"/>
      <c r="G15" s="4"/>
      <c r="H15" s="8">
        <f>'[1]TOTAL ALPHA-NUM (19-20)'!$E$107</f>
        <v>1287645</v>
      </c>
      <c r="I15" s="4"/>
      <c r="J15" s="10">
        <f t="shared" si="0"/>
        <v>-83983</v>
      </c>
    </row>
    <row r="16" spans="1:10" ht="13" x14ac:dyDescent="0.3">
      <c r="A16" s="7" t="s">
        <v>11</v>
      </c>
      <c r="B16" s="4"/>
      <c r="C16" s="4"/>
      <c r="D16" s="4"/>
      <c r="E16" s="8">
        <f>'[1]TOTAL ALPHA-NUM (20-21)'!$F$109</f>
        <v>28000</v>
      </c>
      <c r="F16" s="4"/>
      <c r="G16" s="4"/>
      <c r="H16" s="8">
        <f>'[1]TOTAL ALPHA-NUM (19-20)'!$F$107</f>
        <v>98500</v>
      </c>
      <c r="I16" s="4"/>
      <c r="J16" s="10">
        <f t="shared" si="0"/>
        <v>-70500</v>
      </c>
    </row>
    <row r="17" spans="1:15" ht="13" x14ac:dyDescent="0.3">
      <c r="A17" s="7" t="s">
        <v>12</v>
      </c>
      <c r="B17" s="4"/>
      <c r="C17" s="4"/>
      <c r="D17" s="4"/>
      <c r="E17" s="8">
        <f>'[1]TOTAL ALPHA-NUM (20-21)'!$G$109</f>
        <v>1296911</v>
      </c>
      <c r="F17" s="4"/>
      <c r="G17" s="4"/>
      <c r="H17" s="8">
        <f>'[1]TOTAL ALPHA-NUM (19-20)'!$G$107</f>
        <v>1194899</v>
      </c>
      <c r="I17" s="4"/>
      <c r="J17" s="10">
        <f t="shared" si="0"/>
        <v>102012</v>
      </c>
    </row>
    <row r="18" spans="1:15" ht="13" x14ac:dyDescent="0.3">
      <c r="A18" s="7" t="s">
        <v>13</v>
      </c>
      <c r="B18" s="4"/>
      <c r="C18" s="4"/>
      <c r="D18" s="4"/>
      <c r="E18" s="12">
        <f>'[1]TOTAL ALPHA-NUM (20-21)'!$H$109</f>
        <v>280885</v>
      </c>
      <c r="F18" s="4"/>
      <c r="G18" s="4"/>
      <c r="H18" s="12">
        <f>'[1]TOTAL ALPHA-NUM (19-20)'!$H$107</f>
        <v>305317</v>
      </c>
      <c r="I18" s="4"/>
      <c r="J18" s="13">
        <f t="shared" si="0"/>
        <v>-24432</v>
      </c>
    </row>
    <row r="19" spans="1:15" x14ac:dyDescent="0.25">
      <c r="A19" s="4"/>
      <c r="B19" s="4"/>
      <c r="C19" s="4"/>
      <c r="D19" s="4"/>
      <c r="E19" s="8"/>
      <c r="F19" s="4"/>
      <c r="G19" s="4"/>
      <c r="H19" s="8"/>
      <c r="I19" s="4"/>
      <c r="J19" s="4"/>
    </row>
    <row r="20" spans="1:15" ht="13" x14ac:dyDescent="0.3">
      <c r="A20" s="7" t="s">
        <v>14</v>
      </c>
      <c r="B20" s="4"/>
      <c r="C20" s="4"/>
      <c r="D20" s="4"/>
      <c r="E20" s="14">
        <f>SUM(E11:E19)</f>
        <v>5925742</v>
      </c>
      <c r="F20" s="4"/>
      <c r="G20" s="4"/>
      <c r="H20" s="14">
        <f>SUM(H11:H19)</f>
        <v>5941810</v>
      </c>
      <c r="I20" s="4"/>
      <c r="J20" s="15">
        <f>SUM(E20-H20)</f>
        <v>-16068</v>
      </c>
    </row>
    <row r="21" spans="1:15" x14ac:dyDescent="0.25">
      <c r="A21" s="1"/>
      <c r="B21" s="1"/>
      <c r="C21" s="1"/>
      <c r="D21" s="1"/>
      <c r="E21" s="4"/>
      <c r="F21" s="4"/>
      <c r="G21" s="4"/>
      <c r="H21" s="4"/>
      <c r="I21" s="1"/>
      <c r="J21" s="1"/>
    </row>
    <row r="22" spans="1:15" ht="13" x14ac:dyDescent="0.3">
      <c r="A22" s="16" t="s">
        <v>15</v>
      </c>
      <c r="B22" s="1"/>
      <c r="C22" s="1"/>
      <c r="D22" s="1"/>
      <c r="E22" s="17">
        <v>2498683</v>
      </c>
      <c r="F22" s="4"/>
      <c r="G22" s="4"/>
      <c r="H22" s="17">
        <v>2578616</v>
      </c>
      <c r="I22" s="1"/>
      <c r="J22" s="15">
        <f>SUM(E22-H22)</f>
        <v>-79933</v>
      </c>
    </row>
    <row r="23" spans="1:15" ht="13" x14ac:dyDescent="0.3">
      <c r="A23" s="16" t="s">
        <v>16</v>
      </c>
      <c r="B23" s="1"/>
      <c r="C23" s="16"/>
      <c r="D23" s="1"/>
      <c r="E23" s="18">
        <v>230000</v>
      </c>
      <c r="F23" s="1"/>
      <c r="G23" s="1"/>
      <c r="H23" s="18">
        <v>225000</v>
      </c>
      <c r="I23" s="1"/>
      <c r="J23" s="19">
        <f>SUM(E23-H23)</f>
        <v>5000</v>
      </c>
    </row>
    <row r="24" spans="1:15" x14ac:dyDescent="0.25">
      <c r="A24" s="1"/>
      <c r="B24" s="1"/>
      <c r="C24" s="1"/>
      <c r="D24" s="1"/>
      <c r="E24" s="4"/>
      <c r="F24" s="4"/>
      <c r="G24" s="4"/>
      <c r="H24" s="4"/>
      <c r="I24" s="1"/>
      <c r="J24" s="1"/>
    </row>
    <row r="25" spans="1:15" ht="13" x14ac:dyDescent="0.3">
      <c r="A25" s="16" t="s">
        <v>17</v>
      </c>
      <c r="B25" s="1"/>
      <c r="C25" s="1"/>
      <c r="D25" s="1"/>
      <c r="E25" s="14">
        <f>SUM(E22+E23)</f>
        <v>2728683</v>
      </c>
      <c r="F25" s="4"/>
      <c r="G25" s="4"/>
      <c r="H25" s="14">
        <f>SUM(H22:H23)</f>
        <v>2803616</v>
      </c>
      <c r="I25" s="1"/>
      <c r="J25" s="20">
        <f>SUM(E25-H25)</f>
        <v>-74933</v>
      </c>
    </row>
    <row r="26" spans="1:15" x14ac:dyDescent="0.25">
      <c r="A26" s="1"/>
      <c r="B26" s="1"/>
      <c r="C26" s="1"/>
      <c r="D26" s="1"/>
      <c r="E26" s="4"/>
      <c r="F26" s="4"/>
      <c r="G26" s="4"/>
      <c r="H26" s="4"/>
      <c r="I26" s="1"/>
      <c r="J26" s="4"/>
    </row>
    <row r="27" spans="1:15" ht="13" x14ac:dyDescent="0.3">
      <c r="A27" s="16" t="s">
        <v>18</v>
      </c>
      <c r="B27" s="1"/>
      <c r="C27" s="1"/>
      <c r="D27" s="1"/>
      <c r="E27" s="15">
        <f>SUM(E20-E25)</f>
        <v>3197059</v>
      </c>
      <c r="F27" s="4"/>
      <c r="G27" s="4"/>
      <c r="H27" s="15">
        <f>SUM(H20-H25)</f>
        <v>3138194</v>
      </c>
      <c r="I27" s="1"/>
      <c r="J27" s="15">
        <f>SUM(E27-H27)</f>
        <v>58865</v>
      </c>
    </row>
    <row r="28" spans="1:15" x14ac:dyDescent="0.25">
      <c r="A28" s="1"/>
      <c r="B28" s="1"/>
      <c r="C28" s="1"/>
      <c r="D28" s="1"/>
      <c r="E28" s="4"/>
      <c r="F28" s="4"/>
      <c r="G28" s="4"/>
      <c r="H28" s="4"/>
      <c r="I28" s="1"/>
      <c r="J28" s="4"/>
      <c r="O28" s="21"/>
    </row>
    <row r="29" spans="1:15" ht="13" x14ac:dyDescent="0.3">
      <c r="A29" s="16" t="s">
        <v>19</v>
      </c>
      <c r="B29" s="1"/>
      <c r="C29" s="1"/>
      <c r="D29" s="1"/>
      <c r="E29" s="17">
        <v>173229062</v>
      </c>
      <c r="F29" s="16"/>
      <c r="G29" s="16"/>
      <c r="H29" s="17">
        <v>171265416</v>
      </c>
      <c r="I29" s="16"/>
      <c r="J29" s="15">
        <f>SUM(E29-H29)</f>
        <v>1963646</v>
      </c>
    </row>
    <row r="30" spans="1:15" ht="13" x14ac:dyDescent="0.3">
      <c r="A30" s="16"/>
      <c r="B30" s="1"/>
      <c r="C30" s="1"/>
      <c r="D30" s="1"/>
      <c r="E30" s="22"/>
      <c r="F30" s="1" t="s">
        <v>20</v>
      </c>
      <c r="G30" s="1"/>
      <c r="H30" s="22"/>
      <c r="I30" s="1"/>
      <c r="J30" s="10"/>
    </row>
    <row r="31" spans="1:15" ht="13" x14ac:dyDescent="0.3">
      <c r="A31" s="16" t="s">
        <v>21</v>
      </c>
      <c r="B31" s="1"/>
      <c r="C31" s="1"/>
      <c r="D31" s="1"/>
      <c r="E31" s="23">
        <f>E27/(E29/1000)</f>
        <v>18.455673448142321</v>
      </c>
      <c r="F31" s="7"/>
      <c r="G31" s="7"/>
      <c r="H31" s="23">
        <f>H27/(H29/1000)</f>
        <v>18.323570942075076</v>
      </c>
      <c r="I31" s="7"/>
      <c r="J31" s="24">
        <f>SUM(E31-H31)</f>
        <v>0.13210250606724472</v>
      </c>
    </row>
    <row r="32" spans="1:15" ht="13" x14ac:dyDescent="0.3">
      <c r="A32" s="16"/>
      <c r="B32" s="1"/>
      <c r="C32" s="1"/>
      <c r="D32" s="1"/>
      <c r="E32" s="25"/>
      <c r="F32" s="26"/>
      <c r="G32" s="26"/>
      <c r="H32" s="25"/>
      <c r="I32" s="26"/>
      <c r="J32" s="27"/>
    </row>
    <row r="33" spans="1:12" ht="13" x14ac:dyDescent="0.3">
      <c r="A33" s="16"/>
      <c r="B33" s="16"/>
      <c r="C33" s="1"/>
      <c r="D33" s="1"/>
      <c r="E33" s="28">
        <f>(E31/H31)-1</f>
        <v>7.2094302188612236E-3</v>
      </c>
      <c r="F33" s="4"/>
      <c r="G33" s="4"/>
      <c r="H33" s="8"/>
      <c r="I33" s="4"/>
      <c r="J33" s="4"/>
      <c r="L33" s="21"/>
    </row>
    <row r="34" spans="1:12" ht="13" x14ac:dyDescent="0.3">
      <c r="A34" s="16"/>
      <c r="B34" s="16"/>
      <c r="C34" s="1"/>
      <c r="D34" s="1"/>
      <c r="E34" s="28"/>
      <c r="F34" s="4"/>
      <c r="G34" s="4"/>
      <c r="H34" s="8"/>
      <c r="I34" s="4"/>
      <c r="J34" s="4"/>
      <c r="L34" s="21"/>
    </row>
    <row r="35" spans="1:12" ht="13" x14ac:dyDescent="0.3">
      <c r="A35" s="29" t="s">
        <v>22</v>
      </c>
      <c r="B35" s="1"/>
      <c r="C35" s="30"/>
      <c r="D35" s="31"/>
      <c r="E35" s="32">
        <v>24128</v>
      </c>
      <c r="F35" s="1"/>
      <c r="G35" s="1"/>
      <c r="H35" s="17"/>
      <c r="I35" s="1"/>
      <c r="J35" s="33"/>
    </row>
    <row r="36" spans="1:12" ht="13" x14ac:dyDescent="0.3">
      <c r="A36" s="29" t="s">
        <v>23</v>
      </c>
      <c r="B36" s="16"/>
      <c r="C36" s="30"/>
      <c r="D36" s="31"/>
      <c r="E36" s="32">
        <v>3172930</v>
      </c>
      <c r="F36" s="1"/>
      <c r="G36" s="1"/>
      <c r="H36" s="1"/>
      <c r="I36" s="1"/>
      <c r="J36" s="1"/>
    </row>
    <row r="37" spans="1:12" ht="13" x14ac:dyDescent="0.3">
      <c r="A37" s="29" t="s">
        <v>24</v>
      </c>
      <c r="B37" s="1"/>
      <c r="C37" s="30"/>
      <c r="D37" s="1"/>
      <c r="E37" s="23">
        <f>E36/(E29/1000)</f>
        <v>18.31638388713321</v>
      </c>
      <c r="F37" s="29" t="s">
        <v>25</v>
      </c>
      <c r="G37" s="1"/>
      <c r="H37" s="1"/>
      <c r="I37" s="1"/>
      <c r="J37" s="1"/>
    </row>
    <row r="38" spans="1:12" x14ac:dyDescent="0.25">
      <c r="A38" s="29" t="s">
        <v>26</v>
      </c>
      <c r="B38" s="34">
        <v>0.94</v>
      </c>
      <c r="C38" s="31">
        <v>18.6508</v>
      </c>
      <c r="D38" s="31"/>
      <c r="E38" s="31"/>
      <c r="F38" s="1"/>
      <c r="G38" s="1"/>
      <c r="H38" s="1"/>
      <c r="I38" s="1"/>
      <c r="J38" s="1"/>
    </row>
    <row r="39" spans="1:12" x14ac:dyDescent="0.25">
      <c r="A39" s="29" t="s">
        <v>27</v>
      </c>
      <c r="B39" s="34">
        <v>0.98</v>
      </c>
      <c r="C39" s="31">
        <v>17.888999999999999</v>
      </c>
      <c r="D39" s="1"/>
      <c r="E39" s="31"/>
      <c r="F39" s="1"/>
      <c r="G39" s="1"/>
      <c r="H39" s="1"/>
      <c r="I39" s="1"/>
      <c r="J39" s="1"/>
    </row>
    <row r="40" spans="1:12" ht="13" x14ac:dyDescent="0.3">
      <c r="A40" s="16"/>
      <c r="B40" s="16"/>
      <c r="C40" s="35"/>
      <c r="D40" s="1"/>
      <c r="E40" s="22"/>
      <c r="F40" s="1"/>
      <c r="G40" s="1"/>
      <c r="H40" s="22"/>
      <c r="I40" s="1"/>
      <c r="J40" s="36"/>
    </row>
    <row r="41" spans="1:12" ht="13" x14ac:dyDescent="0.3">
      <c r="A41" s="16"/>
      <c r="B41" s="16"/>
      <c r="C41" s="16"/>
      <c r="E41" s="22"/>
      <c r="H41" s="22"/>
      <c r="J41" s="37"/>
    </row>
    <row r="42" spans="1:12" ht="13" x14ac:dyDescent="0.3">
      <c r="A42" s="16"/>
      <c r="B42" s="16"/>
      <c r="C42" s="16"/>
      <c r="E42" s="38" t="s">
        <v>20</v>
      </c>
      <c r="H42" s="22"/>
      <c r="J42" s="39"/>
    </row>
    <row r="43" spans="1:12" ht="13" x14ac:dyDescent="0.3">
      <c r="A43" s="16"/>
      <c r="B43" s="16"/>
      <c r="C43" s="16"/>
      <c r="E43" s="22"/>
      <c r="H43" s="22"/>
      <c r="J43" s="37"/>
    </row>
    <row r="44" spans="1:12" ht="13" x14ac:dyDescent="0.3">
      <c r="A44" s="16"/>
      <c r="B44" s="16"/>
      <c r="C44" s="16"/>
      <c r="E44" s="22"/>
      <c r="H44" s="22"/>
      <c r="J44" s="39"/>
    </row>
    <row r="45" spans="1:12" ht="13" x14ac:dyDescent="0.3">
      <c r="A45" s="16"/>
      <c r="B45" s="16"/>
      <c r="C45" s="16"/>
      <c r="E45" s="22"/>
      <c r="H45" s="22"/>
      <c r="J45" s="39"/>
    </row>
    <row r="46" spans="1:12" ht="14" x14ac:dyDescent="0.4">
      <c r="A46" s="16"/>
      <c r="B46" s="16"/>
      <c r="C46" s="16"/>
      <c r="E46" s="40"/>
      <c r="H46" s="40"/>
      <c r="J46" s="41"/>
    </row>
    <row r="47" spans="1:12" ht="14" x14ac:dyDescent="0.4">
      <c r="A47" s="16"/>
      <c r="B47" s="16"/>
      <c r="C47" s="16"/>
      <c r="E47" s="40"/>
      <c r="H47" s="40"/>
    </row>
    <row r="48" spans="1:12" ht="14" x14ac:dyDescent="0.4">
      <c r="A48" s="16"/>
      <c r="B48" s="16"/>
      <c r="C48" s="16"/>
      <c r="E48" s="32"/>
      <c r="H48" s="40"/>
    </row>
    <row r="49" spans="1:10" ht="13" x14ac:dyDescent="0.3">
      <c r="A49" s="42"/>
      <c r="B49" s="42"/>
      <c r="C49" s="42"/>
      <c r="E49" s="43"/>
      <c r="H49" s="43"/>
    </row>
    <row r="50" spans="1:10" ht="13" x14ac:dyDescent="0.3">
      <c r="A50" s="42"/>
      <c r="B50" s="42"/>
      <c r="C50" s="42"/>
      <c r="E50" s="44"/>
      <c r="H50" s="44"/>
      <c r="J50" s="45"/>
    </row>
  </sheetData>
  <sheetProtection password="CC04" sheet="1" objects="1" scenarios="1" insertRows="0" selectLockedCells="1"/>
  <mergeCells count="4">
    <mergeCell ref="F2:G2"/>
    <mergeCell ref="E4:H4"/>
    <mergeCell ref="E5:H5"/>
    <mergeCell ref="E6:H6"/>
  </mergeCells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7"/>
  </sheetPr>
  <dimension ref="A1:K67"/>
  <sheetViews>
    <sheetView topLeftCell="A31" zoomScale="140" zoomScaleNormal="140" workbookViewId="0">
      <selection activeCell="K46" sqref="K46"/>
    </sheetView>
  </sheetViews>
  <sheetFormatPr defaultRowHeight="12.5" x14ac:dyDescent="0.25"/>
  <cols>
    <col min="7" max="7" width="19.81640625" style="4" customWidth="1"/>
    <col min="8" max="8" width="9.453125" style="4" customWidth="1"/>
    <col min="9" max="9" width="18.7265625" style="4" customWidth="1"/>
    <col min="10" max="10" width="9.453125" style="4" customWidth="1"/>
    <col min="11" max="11" width="19.81640625" style="4" customWidth="1"/>
  </cols>
  <sheetData>
    <row r="1" spans="1:11" x14ac:dyDescent="0.25">
      <c r="B1" s="1"/>
      <c r="C1" s="1"/>
      <c r="D1" s="1"/>
      <c r="E1" s="1"/>
      <c r="F1" s="1"/>
      <c r="H1" s="1"/>
      <c r="J1" s="1"/>
    </row>
    <row r="2" spans="1:11" ht="13" x14ac:dyDescent="0.3">
      <c r="B2" s="16"/>
      <c r="C2" s="1"/>
      <c r="D2" s="1"/>
      <c r="E2" s="58"/>
      <c r="F2" s="1"/>
      <c r="G2" s="16"/>
      <c r="H2" s="1"/>
      <c r="I2" s="1"/>
      <c r="J2" s="1"/>
      <c r="K2" s="1"/>
    </row>
    <row r="3" spans="1:11" ht="13" x14ac:dyDescent="0.3">
      <c r="B3" s="96" t="s">
        <v>134</v>
      </c>
      <c r="C3" s="101"/>
      <c r="D3" s="101"/>
      <c r="E3" s="101"/>
      <c r="F3" s="101"/>
      <c r="G3" s="16"/>
      <c r="H3" s="1"/>
      <c r="I3" s="57">
        <f ca="1">TODAY()</f>
        <v>43949</v>
      </c>
      <c r="J3" s="56"/>
      <c r="K3" s="1"/>
    </row>
    <row r="4" spans="1:11" ht="13" x14ac:dyDescent="0.3">
      <c r="B4" s="1"/>
      <c r="C4" s="16"/>
      <c r="D4" s="1"/>
      <c r="E4" s="1"/>
      <c r="F4" s="55"/>
      <c r="G4" s="1"/>
      <c r="H4" s="1"/>
      <c r="I4" s="1"/>
      <c r="J4" s="1"/>
      <c r="K4" s="1"/>
    </row>
    <row r="5" spans="1:11" x14ac:dyDescent="0.25">
      <c r="B5" s="1"/>
      <c r="C5" s="1"/>
      <c r="D5" s="1"/>
      <c r="E5" s="1"/>
      <c r="F5" s="55"/>
      <c r="G5" s="1"/>
      <c r="H5" s="1"/>
      <c r="I5" s="1"/>
      <c r="J5" s="1"/>
      <c r="K5" s="1"/>
    </row>
    <row r="6" spans="1:11" ht="13" x14ac:dyDescent="0.3">
      <c r="B6" s="1"/>
      <c r="C6" s="1"/>
      <c r="D6" s="1"/>
      <c r="E6" s="1"/>
      <c r="F6" s="16"/>
      <c r="G6" s="1" t="s">
        <v>133</v>
      </c>
      <c r="H6" s="16" t="s">
        <v>20</v>
      </c>
      <c r="I6" s="1" t="s">
        <v>132</v>
      </c>
      <c r="J6" s="16"/>
      <c r="K6" s="1" t="s">
        <v>131</v>
      </c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3" x14ac:dyDescent="0.3">
      <c r="B8" s="16" t="s">
        <v>130</v>
      </c>
      <c r="C8" s="16"/>
      <c r="D8" s="16"/>
      <c r="E8" s="16"/>
      <c r="F8" s="16"/>
      <c r="G8" s="53">
        <v>3138194</v>
      </c>
      <c r="H8" s="1"/>
      <c r="I8" s="53">
        <v>3138194</v>
      </c>
      <c r="J8" s="54"/>
      <c r="K8" s="53"/>
    </row>
    <row r="9" spans="1:11" ht="13" x14ac:dyDescent="0.3">
      <c r="B9" s="16"/>
      <c r="C9" s="16"/>
      <c r="D9" s="16"/>
      <c r="E9" s="16"/>
      <c r="F9" s="1"/>
      <c r="G9" s="50"/>
      <c r="H9" s="1"/>
      <c r="I9" s="50"/>
      <c r="J9" s="1"/>
      <c r="K9" s="50"/>
    </row>
    <row r="10" spans="1:11" ht="13" x14ac:dyDescent="0.3">
      <c r="B10" s="16"/>
      <c r="C10" s="16"/>
      <c r="D10" s="16"/>
      <c r="E10" s="16"/>
      <c r="F10" s="1"/>
      <c r="G10" s="50"/>
      <c r="H10" s="1"/>
      <c r="I10" s="50"/>
      <c r="J10" s="1"/>
      <c r="K10" s="50"/>
    </row>
    <row r="11" spans="1:11" ht="13" x14ac:dyDescent="0.3">
      <c r="A11" s="49" t="s">
        <v>129</v>
      </c>
      <c r="B11" s="16" t="s">
        <v>128</v>
      </c>
      <c r="C11" s="16"/>
      <c r="D11" s="16"/>
      <c r="E11" s="16"/>
      <c r="F11" s="1"/>
      <c r="G11" s="50">
        <v>80000</v>
      </c>
      <c r="H11" s="1"/>
      <c r="I11" s="50">
        <v>70000</v>
      </c>
      <c r="J11" s="1"/>
      <c r="K11" s="50">
        <v>61000</v>
      </c>
    </row>
    <row r="12" spans="1:11" ht="13" x14ac:dyDescent="0.3">
      <c r="A12" s="49" t="s">
        <v>127</v>
      </c>
      <c r="B12" s="16" t="s">
        <v>126</v>
      </c>
      <c r="C12" s="16"/>
      <c r="D12" s="16"/>
      <c r="E12" s="16"/>
      <c r="F12" s="1"/>
      <c r="G12" s="50">
        <v>25000</v>
      </c>
      <c r="H12" s="1"/>
      <c r="I12" s="50">
        <v>25000</v>
      </c>
      <c r="J12" s="1"/>
      <c r="K12" s="50">
        <v>25000</v>
      </c>
    </row>
    <row r="13" spans="1:11" ht="13" x14ac:dyDescent="0.3">
      <c r="A13" s="49" t="s">
        <v>125</v>
      </c>
      <c r="B13" s="16" t="s">
        <v>124</v>
      </c>
      <c r="C13" s="16"/>
      <c r="D13" s="16"/>
      <c r="E13" s="16"/>
      <c r="F13" s="1"/>
      <c r="G13" s="50">
        <v>149000</v>
      </c>
      <c r="H13" s="1"/>
      <c r="I13" s="50">
        <v>149000</v>
      </c>
      <c r="J13" s="1"/>
      <c r="K13" s="50">
        <v>150000</v>
      </c>
    </row>
    <row r="14" spans="1:11" ht="13" x14ac:dyDescent="0.3">
      <c r="A14" s="49" t="s">
        <v>123</v>
      </c>
      <c r="B14" s="16" t="s">
        <v>122</v>
      </c>
      <c r="C14" s="16"/>
      <c r="D14" s="16"/>
      <c r="E14" s="16"/>
      <c r="F14" s="1"/>
      <c r="G14" s="50">
        <v>55000</v>
      </c>
      <c r="H14" s="1"/>
      <c r="I14" s="50">
        <v>57000</v>
      </c>
      <c r="J14" s="1"/>
      <c r="K14" s="50">
        <v>57000</v>
      </c>
    </row>
    <row r="15" spans="1:11" ht="13" x14ac:dyDescent="0.3">
      <c r="A15" s="49" t="s">
        <v>121</v>
      </c>
      <c r="B15" s="16" t="s">
        <v>120</v>
      </c>
      <c r="C15" s="16"/>
      <c r="D15" s="16"/>
      <c r="E15" s="16"/>
      <c r="F15" s="1"/>
      <c r="G15" s="50">
        <v>85000</v>
      </c>
      <c r="H15" s="1"/>
      <c r="I15" s="50">
        <v>88000</v>
      </c>
      <c r="J15" s="1"/>
      <c r="K15" s="50">
        <v>88000</v>
      </c>
    </row>
    <row r="16" spans="1:11" ht="13" x14ac:dyDescent="0.3">
      <c r="A16" s="49" t="s">
        <v>119</v>
      </c>
      <c r="B16" s="16" t="s">
        <v>118</v>
      </c>
      <c r="D16" s="16"/>
      <c r="E16" s="16"/>
      <c r="F16" s="1"/>
      <c r="G16" s="50">
        <v>2500</v>
      </c>
      <c r="H16" s="1"/>
      <c r="I16" s="50">
        <v>2200</v>
      </c>
      <c r="J16" s="1"/>
      <c r="K16" s="50">
        <v>2200</v>
      </c>
    </row>
    <row r="17" spans="1:11" ht="13" x14ac:dyDescent="0.3">
      <c r="A17" s="49" t="s">
        <v>117</v>
      </c>
      <c r="B17" s="16" t="s">
        <v>116</v>
      </c>
      <c r="C17" s="16"/>
      <c r="D17" s="16"/>
      <c r="E17" s="16"/>
      <c r="F17" s="1"/>
      <c r="G17" s="50">
        <v>200</v>
      </c>
      <c r="H17" s="1"/>
      <c r="I17" s="50">
        <v>200</v>
      </c>
      <c r="J17" s="1"/>
      <c r="K17" s="50">
        <v>200</v>
      </c>
    </row>
    <row r="18" spans="1:11" ht="13" x14ac:dyDescent="0.3">
      <c r="A18" s="49" t="s">
        <v>115</v>
      </c>
      <c r="B18" s="16" t="s">
        <v>114</v>
      </c>
      <c r="C18" s="16"/>
      <c r="D18" s="16"/>
      <c r="E18" s="16"/>
      <c r="F18" s="1"/>
      <c r="G18" s="50">
        <v>500</v>
      </c>
      <c r="H18" s="1"/>
      <c r="I18" s="50">
        <v>0</v>
      </c>
      <c r="J18" s="1"/>
      <c r="K18" s="50">
        <v>500</v>
      </c>
    </row>
    <row r="19" spans="1:11" ht="13" x14ac:dyDescent="0.3">
      <c r="A19" s="49" t="s">
        <v>113</v>
      </c>
      <c r="B19" s="16" t="s">
        <v>112</v>
      </c>
      <c r="C19" s="16"/>
      <c r="D19" s="16"/>
      <c r="E19" s="16"/>
      <c r="F19" s="1"/>
      <c r="G19" s="50">
        <v>4000</v>
      </c>
      <c r="H19" s="1"/>
      <c r="I19" s="50">
        <v>2200</v>
      </c>
      <c r="J19" s="1"/>
      <c r="K19" s="50">
        <v>4000</v>
      </c>
    </row>
    <row r="20" spans="1:11" ht="13" x14ac:dyDescent="0.3">
      <c r="A20" s="49" t="s">
        <v>111</v>
      </c>
      <c r="B20" s="16" t="s">
        <v>110</v>
      </c>
      <c r="C20" s="16"/>
      <c r="D20" s="16"/>
      <c r="E20" s="16"/>
      <c r="F20" s="1"/>
      <c r="G20" s="50">
        <v>10000</v>
      </c>
      <c r="H20" s="1"/>
      <c r="I20" s="50">
        <v>11000</v>
      </c>
      <c r="J20" s="1"/>
      <c r="K20" s="50">
        <v>11000</v>
      </c>
    </row>
    <row r="21" spans="1:11" ht="13" x14ac:dyDescent="0.3">
      <c r="A21" s="49" t="s">
        <v>109</v>
      </c>
      <c r="B21" s="16" t="s">
        <v>108</v>
      </c>
      <c r="C21" s="16"/>
      <c r="D21" s="16"/>
      <c r="E21" s="16"/>
      <c r="F21" s="1"/>
      <c r="G21" s="50">
        <v>1120000</v>
      </c>
      <c r="H21" s="1"/>
      <c r="I21" s="50">
        <v>1063000</v>
      </c>
      <c r="J21" s="1"/>
      <c r="K21" s="50">
        <v>1250000</v>
      </c>
    </row>
    <row r="22" spans="1:11" ht="13" x14ac:dyDescent="0.3">
      <c r="A22" s="49" t="s">
        <v>107</v>
      </c>
      <c r="B22" s="16" t="s">
        <v>106</v>
      </c>
      <c r="C22" s="16"/>
      <c r="D22" s="16"/>
      <c r="E22" s="16"/>
      <c r="F22" s="1"/>
      <c r="G22" s="50">
        <v>6000</v>
      </c>
      <c r="H22" s="1"/>
      <c r="I22" s="50">
        <v>6500</v>
      </c>
      <c r="J22" s="1"/>
      <c r="K22" s="50">
        <v>6500</v>
      </c>
    </row>
    <row r="23" spans="1:11" ht="13" x14ac:dyDescent="0.3">
      <c r="A23" s="49" t="s">
        <v>105</v>
      </c>
      <c r="B23" s="16" t="s">
        <v>104</v>
      </c>
      <c r="C23" s="16"/>
      <c r="D23" s="16"/>
      <c r="E23" s="16"/>
      <c r="F23" s="1"/>
      <c r="G23" s="50">
        <v>400</v>
      </c>
      <c r="H23" s="1"/>
      <c r="I23" s="50">
        <v>700</v>
      </c>
      <c r="J23" s="1"/>
      <c r="K23" s="50">
        <v>600</v>
      </c>
    </row>
    <row r="24" spans="1:11" ht="13" x14ac:dyDescent="0.3">
      <c r="A24" s="49" t="s">
        <v>103</v>
      </c>
      <c r="B24" s="16" t="s">
        <v>102</v>
      </c>
      <c r="C24" s="16"/>
      <c r="D24" s="16"/>
      <c r="E24" s="16"/>
      <c r="F24" s="1"/>
      <c r="G24" s="50">
        <v>5000</v>
      </c>
      <c r="H24" s="1"/>
      <c r="I24" s="50">
        <v>6400</v>
      </c>
      <c r="J24" s="1"/>
      <c r="K24" s="50">
        <v>6500</v>
      </c>
    </row>
    <row r="25" spans="1:11" ht="13" x14ac:dyDescent="0.3">
      <c r="A25" s="49" t="s">
        <v>101</v>
      </c>
      <c r="B25" s="16" t="s">
        <v>100</v>
      </c>
      <c r="C25" s="16"/>
      <c r="D25" s="16"/>
      <c r="E25" s="16"/>
      <c r="F25" s="1"/>
      <c r="G25" s="50">
        <v>15000</v>
      </c>
      <c r="H25" s="1"/>
      <c r="I25" s="50">
        <v>14000</v>
      </c>
      <c r="J25" s="1"/>
      <c r="K25" s="50">
        <v>14000</v>
      </c>
    </row>
    <row r="26" spans="1:11" ht="13" x14ac:dyDescent="0.3">
      <c r="A26" s="49" t="s">
        <v>99</v>
      </c>
      <c r="B26" s="16" t="s">
        <v>98</v>
      </c>
      <c r="C26" s="16"/>
      <c r="D26" s="16"/>
      <c r="E26" s="16"/>
      <c r="F26" s="1"/>
      <c r="G26" s="51">
        <v>60000</v>
      </c>
      <c r="H26" s="52"/>
      <c r="I26" s="51">
        <v>40000</v>
      </c>
      <c r="J26" s="52"/>
      <c r="K26" s="51">
        <v>70000</v>
      </c>
    </row>
    <row r="27" spans="1:11" ht="13" x14ac:dyDescent="0.3">
      <c r="A27" s="49" t="s">
        <v>97</v>
      </c>
      <c r="B27" s="16" t="s">
        <v>96</v>
      </c>
      <c r="C27" s="16"/>
      <c r="D27" s="16"/>
      <c r="E27" s="16"/>
      <c r="F27" s="1"/>
      <c r="G27" s="51">
        <v>50000</v>
      </c>
      <c r="H27" s="52"/>
      <c r="I27" s="51">
        <v>35000</v>
      </c>
      <c r="J27" s="52"/>
      <c r="K27" s="51">
        <v>35000</v>
      </c>
    </row>
    <row r="28" spans="1:11" ht="13" x14ac:dyDescent="0.3">
      <c r="A28" s="49" t="s">
        <v>95</v>
      </c>
      <c r="B28" s="16" t="s">
        <v>94</v>
      </c>
      <c r="C28" s="16"/>
      <c r="D28" s="16"/>
      <c r="E28" s="16"/>
      <c r="F28" s="1"/>
      <c r="G28" s="50">
        <v>15558</v>
      </c>
      <c r="H28" s="1"/>
      <c r="I28" s="50">
        <v>15558</v>
      </c>
      <c r="J28" s="1"/>
      <c r="K28" s="50">
        <v>16172</v>
      </c>
    </row>
    <row r="29" spans="1:11" ht="13" x14ac:dyDescent="0.3">
      <c r="A29" s="49" t="s">
        <v>93</v>
      </c>
      <c r="B29" s="16" t="s">
        <v>92</v>
      </c>
      <c r="C29" s="16"/>
      <c r="D29" s="16"/>
      <c r="E29" s="16"/>
      <c r="F29" s="1"/>
      <c r="G29" s="50">
        <v>45000</v>
      </c>
      <c r="H29" s="1"/>
      <c r="I29" s="50">
        <v>45000</v>
      </c>
      <c r="J29" s="1"/>
      <c r="K29" s="50">
        <v>40000</v>
      </c>
    </row>
    <row r="30" spans="1:11" ht="13" x14ac:dyDescent="0.3">
      <c r="A30" s="49" t="s">
        <v>91</v>
      </c>
      <c r="B30" s="16" t="s">
        <v>90</v>
      </c>
      <c r="C30" s="16"/>
      <c r="D30" s="16"/>
      <c r="E30" s="16"/>
      <c r="F30" s="1"/>
      <c r="G30" s="50">
        <v>700</v>
      </c>
      <c r="H30" s="1"/>
      <c r="I30" s="50">
        <v>3500</v>
      </c>
      <c r="J30" s="1"/>
      <c r="K30" s="50">
        <v>3500</v>
      </c>
    </row>
    <row r="31" spans="1:11" ht="13" x14ac:dyDescent="0.3">
      <c r="A31" s="49" t="s">
        <v>89</v>
      </c>
      <c r="B31" s="16" t="s">
        <v>88</v>
      </c>
      <c r="C31" s="16"/>
      <c r="D31" s="16"/>
      <c r="E31" s="16"/>
      <c r="F31" s="1"/>
      <c r="G31" s="50">
        <v>1000</v>
      </c>
      <c r="H31" s="1"/>
      <c r="I31" s="50">
        <v>2000</v>
      </c>
      <c r="J31" s="1"/>
      <c r="K31" s="50">
        <v>1500</v>
      </c>
    </row>
    <row r="32" spans="1:11" ht="13" x14ac:dyDescent="0.3">
      <c r="A32" s="49" t="s">
        <v>87</v>
      </c>
      <c r="B32" s="16" t="s">
        <v>86</v>
      </c>
      <c r="C32" s="16"/>
      <c r="D32" s="1"/>
      <c r="E32" s="1"/>
      <c r="F32" s="1"/>
      <c r="G32" s="47">
        <v>30000</v>
      </c>
      <c r="H32" s="1"/>
      <c r="I32" s="47">
        <v>500</v>
      </c>
      <c r="J32" s="1"/>
      <c r="K32" s="47">
        <v>40000</v>
      </c>
    </row>
    <row r="33" spans="1:11" ht="13" x14ac:dyDescent="0.3">
      <c r="A33" s="49" t="s">
        <v>85</v>
      </c>
      <c r="B33" s="16" t="s">
        <v>84</v>
      </c>
      <c r="C33" s="16"/>
      <c r="D33" s="16"/>
      <c r="E33" s="16"/>
      <c r="F33" s="1"/>
      <c r="G33" s="50">
        <v>7000</v>
      </c>
      <c r="H33" s="1"/>
      <c r="I33" s="50">
        <v>6200</v>
      </c>
      <c r="J33" s="1"/>
      <c r="K33" s="50">
        <v>7000</v>
      </c>
    </row>
    <row r="34" spans="1:11" ht="13" x14ac:dyDescent="0.3">
      <c r="A34" s="49" t="s">
        <v>83</v>
      </c>
      <c r="B34" s="16" t="s">
        <v>82</v>
      </c>
      <c r="C34" s="16"/>
      <c r="D34" s="16"/>
      <c r="E34" s="16"/>
      <c r="F34" s="1"/>
      <c r="G34" s="50">
        <v>200</v>
      </c>
      <c r="H34" s="1"/>
      <c r="I34" s="50">
        <v>0</v>
      </c>
      <c r="J34" s="1"/>
      <c r="K34" s="50">
        <v>200</v>
      </c>
    </row>
    <row r="35" spans="1:11" ht="13" x14ac:dyDescent="0.3">
      <c r="A35" s="49" t="s">
        <v>81</v>
      </c>
      <c r="B35" s="16" t="s">
        <v>80</v>
      </c>
      <c r="C35" s="16"/>
      <c r="D35" s="16"/>
      <c r="E35" s="16"/>
      <c r="F35" s="1"/>
      <c r="G35" s="50">
        <v>200</v>
      </c>
      <c r="H35" s="1"/>
      <c r="I35" s="50">
        <v>180</v>
      </c>
      <c r="J35" s="1"/>
      <c r="K35" s="50">
        <v>200</v>
      </c>
    </row>
    <row r="36" spans="1:11" ht="13" x14ac:dyDescent="0.3">
      <c r="A36" s="49" t="s">
        <v>79</v>
      </c>
      <c r="B36" s="16" t="s">
        <v>78</v>
      </c>
      <c r="C36" s="16"/>
      <c r="D36" s="16"/>
      <c r="E36" s="16"/>
      <c r="F36" s="1"/>
      <c r="G36" s="50">
        <v>0</v>
      </c>
      <c r="H36" s="1"/>
      <c r="I36" s="50">
        <v>0</v>
      </c>
      <c r="J36" s="1"/>
      <c r="K36" s="50">
        <v>0</v>
      </c>
    </row>
    <row r="37" spans="1:11" ht="13" x14ac:dyDescent="0.3">
      <c r="A37" s="49" t="s">
        <v>77</v>
      </c>
      <c r="B37" s="16" t="s">
        <v>76</v>
      </c>
      <c r="C37" s="16"/>
      <c r="D37" s="16"/>
      <c r="E37" s="16"/>
      <c r="F37" s="1"/>
      <c r="G37" s="50">
        <v>200</v>
      </c>
      <c r="H37" s="1"/>
      <c r="I37" s="50">
        <v>0</v>
      </c>
      <c r="J37" s="1"/>
      <c r="K37" s="50">
        <v>200</v>
      </c>
    </row>
    <row r="38" spans="1:11" ht="13" x14ac:dyDescent="0.3">
      <c r="A38" s="49" t="s">
        <v>75</v>
      </c>
      <c r="B38" s="16" t="s">
        <v>74</v>
      </c>
      <c r="C38" s="16"/>
      <c r="D38" s="16"/>
      <c r="E38" s="16"/>
      <c r="F38" s="1"/>
      <c r="G38" s="50">
        <v>0</v>
      </c>
      <c r="H38" s="1"/>
      <c r="I38" s="50">
        <v>715</v>
      </c>
      <c r="J38" s="1"/>
      <c r="K38" s="50">
        <v>1000</v>
      </c>
    </row>
    <row r="39" spans="1:11" ht="13" x14ac:dyDescent="0.3">
      <c r="A39" s="49" t="s">
        <v>73</v>
      </c>
      <c r="B39" s="16" t="s">
        <v>72</v>
      </c>
      <c r="C39" s="16"/>
      <c r="D39" s="16"/>
      <c r="E39" s="16"/>
      <c r="F39" s="1"/>
      <c r="G39" s="50">
        <v>20000</v>
      </c>
      <c r="H39" s="1"/>
      <c r="I39" s="50">
        <v>550</v>
      </c>
      <c r="J39" s="1"/>
      <c r="K39" s="50">
        <v>5000</v>
      </c>
    </row>
    <row r="40" spans="1:11" ht="13" x14ac:dyDescent="0.3">
      <c r="A40" s="49" t="s">
        <v>71</v>
      </c>
      <c r="B40" s="16" t="s">
        <v>70</v>
      </c>
      <c r="C40" s="16"/>
      <c r="D40" s="16"/>
      <c r="E40" s="16"/>
      <c r="F40" s="1"/>
      <c r="G40" s="50">
        <v>25000</v>
      </c>
      <c r="H40" s="1"/>
      <c r="I40" s="50">
        <v>40000</v>
      </c>
      <c r="J40" s="1"/>
      <c r="K40" s="50">
        <v>10000</v>
      </c>
    </row>
    <row r="41" spans="1:11" ht="13" x14ac:dyDescent="0.3">
      <c r="A41" s="49" t="s">
        <v>69</v>
      </c>
      <c r="B41" s="16" t="s">
        <v>68</v>
      </c>
      <c r="C41" s="16"/>
      <c r="D41" s="16"/>
      <c r="E41" s="16"/>
      <c r="F41" s="1"/>
      <c r="G41" s="50">
        <v>5000</v>
      </c>
      <c r="H41" s="1"/>
      <c r="I41" s="50">
        <v>10000</v>
      </c>
      <c r="J41" s="1"/>
      <c r="K41" s="50">
        <v>5000</v>
      </c>
    </row>
    <row r="42" spans="1:11" ht="13" x14ac:dyDescent="0.3">
      <c r="A42" s="49" t="s">
        <v>67</v>
      </c>
      <c r="B42" s="16" t="s">
        <v>66</v>
      </c>
      <c r="C42" s="16"/>
      <c r="D42" s="16"/>
      <c r="E42" s="16"/>
      <c r="F42" s="1"/>
      <c r="G42" s="50">
        <v>0</v>
      </c>
      <c r="H42" s="1"/>
      <c r="I42" s="50">
        <v>0</v>
      </c>
      <c r="J42" s="1"/>
      <c r="K42" s="50">
        <v>0</v>
      </c>
    </row>
    <row r="43" spans="1:11" ht="13" x14ac:dyDescent="0.3">
      <c r="A43" s="49" t="s">
        <v>65</v>
      </c>
      <c r="B43" s="16" t="s">
        <v>64</v>
      </c>
      <c r="C43" s="16"/>
      <c r="D43" s="16"/>
      <c r="E43" s="16"/>
      <c r="F43" s="1"/>
      <c r="G43" s="50">
        <v>0</v>
      </c>
      <c r="H43" s="1"/>
      <c r="I43" s="50">
        <v>0</v>
      </c>
      <c r="J43" s="1"/>
      <c r="K43" s="50">
        <v>0</v>
      </c>
    </row>
    <row r="44" spans="1:11" ht="13" x14ac:dyDescent="0.3">
      <c r="A44" s="49" t="s">
        <v>63</v>
      </c>
      <c r="B44" s="16" t="s">
        <v>62</v>
      </c>
      <c r="C44" s="16"/>
      <c r="D44" s="16"/>
      <c r="E44" s="16"/>
      <c r="F44" s="1"/>
      <c r="G44" s="50">
        <v>5000</v>
      </c>
      <c r="H44" s="1"/>
      <c r="I44" s="50"/>
      <c r="J44" s="1"/>
      <c r="K44" s="50">
        <v>5000</v>
      </c>
    </row>
    <row r="45" spans="1:11" ht="13" x14ac:dyDescent="0.3">
      <c r="A45" s="49" t="s">
        <v>61</v>
      </c>
      <c r="B45" s="16" t="s">
        <v>60</v>
      </c>
      <c r="C45" s="16"/>
      <c r="D45" s="16"/>
      <c r="E45" s="16"/>
      <c r="F45" s="1"/>
      <c r="G45" s="50">
        <v>6000</v>
      </c>
      <c r="H45" s="1"/>
      <c r="I45" s="50">
        <v>6000</v>
      </c>
      <c r="J45" s="1"/>
      <c r="K45" s="50">
        <v>15700</v>
      </c>
    </row>
    <row r="46" spans="1:11" ht="13" x14ac:dyDescent="0.3">
      <c r="A46" s="49"/>
      <c r="B46" s="16" t="s">
        <v>59</v>
      </c>
      <c r="C46" s="16"/>
      <c r="D46" s="16"/>
      <c r="E46" s="16"/>
      <c r="F46" s="1"/>
      <c r="G46" s="50">
        <v>50000</v>
      </c>
      <c r="H46" s="1"/>
      <c r="I46" s="50">
        <v>0</v>
      </c>
      <c r="J46" s="1"/>
      <c r="K46" s="50">
        <v>50000</v>
      </c>
    </row>
    <row r="47" spans="1:11" ht="13" x14ac:dyDescent="0.3">
      <c r="A47" s="49" t="s">
        <v>58</v>
      </c>
      <c r="B47" s="16" t="s">
        <v>57</v>
      </c>
      <c r="C47" s="16"/>
      <c r="D47" s="16"/>
      <c r="E47" s="16"/>
      <c r="F47" s="1"/>
      <c r="G47" s="50">
        <v>20000</v>
      </c>
      <c r="H47" s="1"/>
      <c r="I47" s="50">
        <v>200</v>
      </c>
      <c r="J47" s="1"/>
      <c r="K47" s="50">
        <v>10000</v>
      </c>
    </row>
    <row r="48" spans="1:11" ht="13" x14ac:dyDescent="0.3">
      <c r="A48" s="49" t="s">
        <v>56</v>
      </c>
      <c r="B48" s="16" t="s">
        <v>55</v>
      </c>
      <c r="C48" s="16"/>
      <c r="D48" s="16"/>
      <c r="E48" s="16"/>
      <c r="F48" s="1"/>
      <c r="G48" s="50">
        <v>0</v>
      </c>
      <c r="H48" s="1"/>
      <c r="I48" s="50">
        <v>0</v>
      </c>
      <c r="J48" s="1"/>
      <c r="K48" s="50">
        <v>0</v>
      </c>
    </row>
    <row r="49" spans="1:11" ht="13" x14ac:dyDescent="0.3">
      <c r="A49" s="49" t="s">
        <v>54</v>
      </c>
      <c r="B49" s="16" t="s">
        <v>53</v>
      </c>
      <c r="C49" s="16"/>
      <c r="D49" s="16"/>
      <c r="E49" s="16"/>
      <c r="F49" s="1"/>
      <c r="G49" s="50">
        <v>0</v>
      </c>
      <c r="H49" s="1"/>
      <c r="I49" s="50">
        <v>0</v>
      </c>
      <c r="J49" s="1"/>
      <c r="K49" s="50">
        <v>0</v>
      </c>
    </row>
    <row r="50" spans="1:11" ht="13" x14ac:dyDescent="0.3">
      <c r="A50" s="49" t="s">
        <v>52</v>
      </c>
      <c r="B50" s="16" t="s">
        <v>51</v>
      </c>
      <c r="C50" s="16"/>
      <c r="D50" s="16"/>
      <c r="E50" s="16"/>
      <c r="F50" s="1"/>
      <c r="G50" s="50">
        <v>45523</v>
      </c>
      <c r="H50" s="1"/>
      <c r="I50" s="50">
        <v>45523</v>
      </c>
      <c r="J50" s="1"/>
      <c r="K50" s="50">
        <v>45523</v>
      </c>
    </row>
    <row r="51" spans="1:11" ht="13" x14ac:dyDescent="0.3">
      <c r="A51" s="49" t="s">
        <v>50</v>
      </c>
      <c r="B51" s="16" t="s">
        <v>49</v>
      </c>
      <c r="C51" s="16"/>
      <c r="D51" s="16"/>
      <c r="E51" s="16"/>
      <c r="F51" s="1"/>
      <c r="G51" s="50">
        <v>20000</v>
      </c>
      <c r="H51" s="1"/>
      <c r="I51" s="50">
        <v>13800</v>
      </c>
      <c r="J51" s="1"/>
      <c r="K51" s="50">
        <v>15000</v>
      </c>
    </row>
    <row r="52" spans="1:11" ht="13" x14ac:dyDescent="0.3">
      <c r="A52" s="49" t="s">
        <v>48</v>
      </c>
      <c r="B52" s="16" t="s">
        <v>47</v>
      </c>
      <c r="C52" s="16"/>
      <c r="D52" s="16"/>
      <c r="E52" s="16"/>
      <c r="F52" s="1"/>
      <c r="G52" s="50">
        <v>5500</v>
      </c>
      <c r="H52" s="1"/>
      <c r="I52" s="50">
        <v>3000</v>
      </c>
      <c r="J52" s="1"/>
      <c r="K52" s="50">
        <v>5500</v>
      </c>
    </row>
    <row r="53" spans="1:11" ht="13" x14ac:dyDescent="0.3">
      <c r="A53" s="49" t="s">
        <v>46</v>
      </c>
      <c r="B53" s="16" t="s">
        <v>45</v>
      </c>
      <c r="C53" s="16"/>
      <c r="D53" s="16"/>
      <c r="E53" s="16"/>
      <c r="F53" s="1"/>
      <c r="G53" s="50">
        <v>0</v>
      </c>
      <c r="H53" s="1"/>
      <c r="I53" s="50">
        <v>5980</v>
      </c>
      <c r="J53" s="1"/>
      <c r="K53" s="50">
        <v>0</v>
      </c>
    </row>
    <row r="54" spans="1:11" ht="13" x14ac:dyDescent="0.3">
      <c r="A54" s="49" t="s">
        <v>44</v>
      </c>
      <c r="B54" s="16" t="s">
        <v>43</v>
      </c>
      <c r="C54" s="16"/>
      <c r="D54" s="16"/>
      <c r="E54" s="16"/>
      <c r="F54" s="1"/>
      <c r="G54" s="50">
        <v>0</v>
      </c>
      <c r="H54" s="1"/>
      <c r="I54" s="50">
        <v>31046</v>
      </c>
      <c r="J54" s="1"/>
      <c r="K54" s="50">
        <v>6000</v>
      </c>
    </row>
    <row r="55" spans="1:11" ht="13" x14ac:dyDescent="0.3">
      <c r="A55" s="49" t="s">
        <v>42</v>
      </c>
      <c r="B55" s="16" t="s">
        <v>41</v>
      </c>
      <c r="C55" s="16"/>
      <c r="D55" s="16"/>
      <c r="E55" s="16"/>
      <c r="F55" s="1"/>
      <c r="G55" s="50">
        <v>250835</v>
      </c>
      <c r="H55" s="1"/>
      <c r="I55" s="50">
        <v>250835</v>
      </c>
      <c r="J55" s="1"/>
      <c r="K55" s="50">
        <v>194944</v>
      </c>
    </row>
    <row r="56" spans="1:11" ht="13" x14ac:dyDescent="0.3">
      <c r="A56" s="49" t="s">
        <v>40</v>
      </c>
      <c r="B56" s="16" t="s">
        <v>39</v>
      </c>
      <c r="C56" s="16"/>
      <c r="D56" s="16"/>
      <c r="E56" s="16"/>
      <c r="F56" s="1"/>
      <c r="G56" s="50">
        <v>129000</v>
      </c>
      <c r="H56" s="1"/>
      <c r="I56" s="50">
        <v>0</v>
      </c>
      <c r="J56" s="1"/>
      <c r="K56" s="50">
        <v>129000</v>
      </c>
    </row>
    <row r="57" spans="1:11" ht="13" x14ac:dyDescent="0.3">
      <c r="A57" s="49" t="s">
        <v>38</v>
      </c>
      <c r="B57" s="16" t="s">
        <v>37</v>
      </c>
      <c r="C57" s="16"/>
      <c r="D57" s="16"/>
      <c r="E57" s="16"/>
      <c r="F57" s="1"/>
      <c r="G57" s="50">
        <v>1000</v>
      </c>
      <c r="H57" s="1"/>
      <c r="I57" s="50">
        <v>1000</v>
      </c>
      <c r="J57" s="1"/>
      <c r="K57" s="50">
        <v>1000</v>
      </c>
    </row>
    <row r="58" spans="1:11" ht="13" x14ac:dyDescent="0.3">
      <c r="A58" s="49" t="s">
        <v>36</v>
      </c>
      <c r="B58" s="16" t="s">
        <v>35</v>
      </c>
      <c r="C58" s="16"/>
      <c r="D58" s="1"/>
      <c r="E58" s="1"/>
      <c r="F58" s="1"/>
      <c r="G58" s="47">
        <v>0</v>
      </c>
      <c r="H58" s="1"/>
      <c r="I58" s="47"/>
      <c r="J58" s="1"/>
      <c r="K58" s="47">
        <v>0</v>
      </c>
    </row>
    <row r="59" spans="1:11" ht="13" x14ac:dyDescent="0.3">
      <c r="A59" s="49" t="s">
        <v>34</v>
      </c>
      <c r="B59" s="42" t="s">
        <v>33</v>
      </c>
      <c r="G59" s="47">
        <v>178300</v>
      </c>
      <c r="I59" s="47">
        <v>135061</v>
      </c>
      <c r="K59" s="47">
        <v>59744</v>
      </c>
    </row>
    <row r="60" spans="1:11" ht="13" x14ac:dyDescent="0.3">
      <c r="A60" s="49" t="s">
        <v>32</v>
      </c>
      <c r="B60" s="16" t="s">
        <v>31</v>
      </c>
      <c r="C60" s="1"/>
      <c r="D60" s="1"/>
      <c r="E60" s="1"/>
      <c r="F60" s="1"/>
      <c r="G60" s="47">
        <v>50000</v>
      </c>
      <c r="H60" s="1"/>
      <c r="I60" s="47">
        <v>50975</v>
      </c>
      <c r="J60" s="1"/>
      <c r="K60" s="47">
        <v>50000</v>
      </c>
    </row>
    <row r="62" spans="1:11" ht="13" x14ac:dyDescent="0.3">
      <c r="B62" s="16"/>
      <c r="C62" s="16"/>
      <c r="D62" s="1"/>
      <c r="E62" s="1"/>
      <c r="F62" s="1"/>
      <c r="G62" s="47"/>
      <c r="H62" s="1"/>
      <c r="I62" s="47"/>
      <c r="J62" s="1"/>
      <c r="K62" s="47"/>
    </row>
    <row r="63" spans="1:11" ht="13" x14ac:dyDescent="0.3">
      <c r="B63" s="16"/>
      <c r="C63" s="16"/>
      <c r="D63" s="1"/>
      <c r="E63" s="1"/>
      <c r="F63" s="1"/>
      <c r="G63" s="47"/>
      <c r="H63" s="1"/>
      <c r="I63" s="47"/>
      <c r="J63" s="1"/>
      <c r="K63" s="47"/>
    </row>
    <row r="64" spans="1:11" ht="13" x14ac:dyDescent="0.3">
      <c r="B64" s="16" t="s">
        <v>30</v>
      </c>
      <c r="C64" s="1"/>
      <c r="D64" s="1"/>
      <c r="E64" s="1"/>
      <c r="F64" s="1"/>
      <c r="G64" s="48">
        <f>SUM(G11:G60)</f>
        <v>2578616</v>
      </c>
      <c r="H64" s="1"/>
      <c r="I64" s="48">
        <f>SUM(I11:I60)</f>
        <v>2237823</v>
      </c>
      <c r="J64" s="1"/>
      <c r="K64" s="48">
        <f>SUM(K11:K60)</f>
        <v>2498683</v>
      </c>
    </row>
    <row r="65" spans="2:11" x14ac:dyDescent="0.25">
      <c r="B65" s="1"/>
      <c r="C65" s="1"/>
      <c r="D65" s="1"/>
      <c r="E65" s="1"/>
      <c r="F65" s="1"/>
      <c r="G65" s="47"/>
      <c r="H65" s="1"/>
      <c r="I65" s="47"/>
      <c r="J65" s="1"/>
      <c r="K65" s="47"/>
    </row>
    <row r="66" spans="2:11" ht="13" x14ac:dyDescent="0.3">
      <c r="B66" s="16" t="s">
        <v>29</v>
      </c>
      <c r="C66" s="1"/>
      <c r="D66" s="1"/>
      <c r="E66" s="1"/>
      <c r="F66" s="1"/>
      <c r="G66" s="46">
        <f>SUM(G8)</f>
        <v>3138194</v>
      </c>
      <c r="H66" s="1"/>
      <c r="I66" s="46">
        <f>SUM(I8)</f>
        <v>3138194</v>
      </c>
      <c r="J66" s="1"/>
      <c r="K66" s="46">
        <v>0</v>
      </c>
    </row>
    <row r="67" spans="2:11" x14ac:dyDescent="0.25">
      <c r="B67" s="1"/>
      <c r="C67" s="1"/>
      <c r="D67" s="1"/>
      <c r="E67" s="1"/>
      <c r="F67" s="1"/>
      <c r="G67" s="1"/>
      <c r="H67" s="1"/>
      <c r="I67" s="1"/>
      <c r="J67" s="1"/>
      <c r="K67" s="1" t="s">
        <v>28</v>
      </c>
    </row>
  </sheetData>
  <sheetProtection insertRows="0" selectLockedCells="1"/>
  <mergeCells count="1">
    <mergeCell ref="B3:F3"/>
  </mergeCells>
  <pageMargins left="0.34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7"/>
  </sheetPr>
  <dimension ref="A1:I366"/>
  <sheetViews>
    <sheetView topLeftCell="A348" workbookViewId="0">
      <pane ySplit="7730" topLeftCell="A375"/>
      <selection activeCell="H103" sqref="H103"/>
      <selection pane="bottomLeft" activeCell="D366" sqref="D366"/>
    </sheetView>
  </sheetViews>
  <sheetFormatPr defaultRowHeight="12.5" x14ac:dyDescent="0.25"/>
  <cols>
    <col min="3" max="3" width="11.54296875" customWidth="1"/>
    <col min="8" max="8" width="9.54296875" style="59" customWidth="1"/>
  </cols>
  <sheetData>
    <row r="1" spans="1:8" ht="13" x14ac:dyDescent="0.3">
      <c r="A1" s="16" t="s">
        <v>135</v>
      </c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29" t="s">
        <v>136</v>
      </c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x14ac:dyDescent="0.25">
      <c r="A5" s="1"/>
      <c r="B5" s="1" t="s">
        <v>137</v>
      </c>
      <c r="C5" s="1"/>
      <c r="D5" s="1"/>
      <c r="E5" s="1"/>
      <c r="F5" s="1"/>
      <c r="G5" s="1"/>
    </row>
    <row r="6" spans="1:8" x14ac:dyDescent="0.25">
      <c r="A6" s="1"/>
      <c r="B6" s="1"/>
      <c r="C6" s="1" t="s">
        <v>138</v>
      </c>
      <c r="D6" s="1" t="s">
        <v>139</v>
      </c>
      <c r="E6" s="1"/>
      <c r="F6" s="1"/>
      <c r="G6" s="1"/>
      <c r="H6" s="59">
        <f>'[1]Board of Trustees A-1010'!$E$10</f>
        <v>4000</v>
      </c>
    </row>
    <row r="7" spans="1:8" x14ac:dyDescent="0.25">
      <c r="A7" s="1"/>
      <c r="B7" s="1"/>
      <c r="C7" s="1" t="s">
        <v>140</v>
      </c>
      <c r="D7" s="1" t="s">
        <v>7</v>
      </c>
      <c r="E7" s="1"/>
      <c r="F7" s="1"/>
      <c r="G7" s="1"/>
      <c r="H7" s="59">
        <f>'[1]Board of Trustees A-1010'!$E$14</f>
        <v>0</v>
      </c>
    </row>
    <row r="8" spans="1:8" ht="13" thickBot="1" x14ac:dyDescent="0.3">
      <c r="A8" s="1"/>
      <c r="B8" s="1"/>
      <c r="C8" s="1" t="s">
        <v>141</v>
      </c>
      <c r="D8" s="1" t="s">
        <v>10</v>
      </c>
      <c r="E8" s="1"/>
      <c r="F8" s="1"/>
      <c r="G8" s="1"/>
      <c r="H8" s="60">
        <f>'[1]Board of Trustees A-1010'!$E$32</f>
        <v>3550</v>
      </c>
    </row>
    <row r="9" spans="1:8" x14ac:dyDescent="0.25">
      <c r="A9" s="1"/>
      <c r="B9" s="1"/>
      <c r="C9" s="61" t="s">
        <v>142</v>
      </c>
      <c r="D9" s="1"/>
      <c r="E9" s="1"/>
      <c r="F9" s="1"/>
      <c r="G9" s="61"/>
      <c r="H9" s="59">
        <f>H6+H7+H8</f>
        <v>7550</v>
      </c>
    </row>
    <row r="10" spans="1:8" x14ac:dyDescent="0.25">
      <c r="A10" s="1"/>
      <c r="B10" s="1"/>
      <c r="C10" s="1"/>
      <c r="D10" s="1"/>
      <c r="E10" s="1"/>
      <c r="F10" s="1"/>
      <c r="G10" s="1"/>
    </row>
    <row r="11" spans="1:8" x14ac:dyDescent="0.25">
      <c r="A11" s="29" t="s">
        <v>143</v>
      </c>
      <c r="B11" s="1"/>
      <c r="C11" s="1"/>
      <c r="D11" s="1"/>
      <c r="E11" s="1"/>
      <c r="F11" s="1"/>
      <c r="G11" s="1"/>
    </row>
    <row r="12" spans="1:8" x14ac:dyDescent="0.25">
      <c r="A12" s="1"/>
      <c r="B12" s="1"/>
      <c r="C12" s="1"/>
      <c r="D12" s="1"/>
      <c r="E12" s="1"/>
      <c r="F12" s="1"/>
      <c r="G12" s="1"/>
    </row>
    <row r="13" spans="1:8" x14ac:dyDescent="0.25">
      <c r="A13" s="1"/>
      <c r="B13" s="1" t="s">
        <v>144</v>
      </c>
      <c r="C13" s="1"/>
      <c r="D13" s="1"/>
      <c r="E13" s="1"/>
      <c r="F13" s="1"/>
      <c r="G13" s="1"/>
    </row>
    <row r="14" spans="1:8" x14ac:dyDescent="0.25">
      <c r="A14" s="1"/>
      <c r="B14" s="1"/>
      <c r="C14" s="1" t="s">
        <v>145</v>
      </c>
      <c r="D14" s="1" t="s">
        <v>139</v>
      </c>
      <c r="E14" s="1"/>
      <c r="F14" s="1"/>
      <c r="G14" s="1"/>
    </row>
    <row r="15" spans="1:8" x14ac:dyDescent="0.25">
      <c r="A15" s="1"/>
      <c r="B15" s="1"/>
      <c r="C15" s="1" t="s">
        <v>146</v>
      </c>
      <c r="D15" s="1" t="s">
        <v>7</v>
      </c>
      <c r="E15" s="1"/>
      <c r="F15" s="1"/>
      <c r="G15" s="1"/>
    </row>
    <row r="16" spans="1:8" ht="13" thickBot="1" x14ac:dyDescent="0.3">
      <c r="A16" s="1"/>
      <c r="B16" s="1"/>
      <c r="C16" s="1" t="s">
        <v>147</v>
      </c>
      <c r="D16" s="1" t="s">
        <v>10</v>
      </c>
      <c r="E16" s="1"/>
      <c r="F16" s="1"/>
      <c r="G16" s="1"/>
      <c r="H16" s="60"/>
    </row>
    <row r="17" spans="1:8" x14ac:dyDescent="0.25">
      <c r="A17" s="1"/>
      <c r="B17" s="1"/>
      <c r="C17" s="61" t="s">
        <v>142</v>
      </c>
      <c r="D17" s="1"/>
      <c r="E17" s="1"/>
      <c r="F17" s="1"/>
      <c r="G17" s="61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29" t="s">
        <v>148</v>
      </c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 t="s">
        <v>149</v>
      </c>
      <c r="C22" s="1"/>
      <c r="D22" s="1"/>
      <c r="E22" s="1"/>
      <c r="F22" s="1"/>
      <c r="G22" s="1"/>
    </row>
    <row r="23" spans="1:8" x14ac:dyDescent="0.25">
      <c r="A23" s="1"/>
      <c r="B23" s="1"/>
      <c r="C23" s="1" t="s">
        <v>150</v>
      </c>
      <c r="D23" s="1" t="s">
        <v>139</v>
      </c>
      <c r="E23" s="1"/>
      <c r="F23" s="1"/>
      <c r="G23" s="1"/>
      <c r="H23" s="59">
        <f>'[1]Mayor A-1210'!$E$11</f>
        <v>3332</v>
      </c>
    </row>
    <row r="24" spans="1:8" ht="13" thickBot="1" x14ac:dyDescent="0.3">
      <c r="A24" s="1"/>
      <c r="B24" s="1"/>
      <c r="C24" s="1" t="s">
        <v>151</v>
      </c>
      <c r="D24" s="1" t="s">
        <v>10</v>
      </c>
      <c r="E24" s="1"/>
      <c r="F24" s="1"/>
      <c r="G24" s="1"/>
      <c r="H24" s="60">
        <f>'[1]Mayor A-1210'!$E$36</f>
        <v>1450</v>
      </c>
    </row>
    <row r="25" spans="1:8" x14ac:dyDescent="0.25">
      <c r="A25" s="1"/>
      <c r="B25" s="1"/>
      <c r="C25" s="61" t="s">
        <v>142</v>
      </c>
      <c r="D25" s="1"/>
      <c r="E25" s="1"/>
      <c r="F25" s="1"/>
      <c r="G25" s="61"/>
      <c r="H25" s="59">
        <f>H23+H24</f>
        <v>4782</v>
      </c>
    </row>
    <row r="26" spans="1:8" ht="13" thickBot="1" x14ac:dyDescent="0.3">
      <c r="A26" s="1"/>
      <c r="B26" s="1"/>
      <c r="C26" s="1"/>
      <c r="D26" s="1"/>
      <c r="E26" s="1"/>
      <c r="F26" s="1"/>
      <c r="G26" s="1"/>
      <c r="H26" s="62"/>
    </row>
    <row r="27" spans="1:8" ht="13" thickTop="1" x14ac:dyDescent="0.25">
      <c r="A27" s="1"/>
      <c r="B27" s="29" t="s">
        <v>152</v>
      </c>
      <c r="C27" s="1"/>
      <c r="D27" s="1"/>
      <c r="E27" s="1"/>
      <c r="F27" s="1"/>
      <c r="G27" s="1"/>
      <c r="H27" s="59">
        <f>H25+H17+H9</f>
        <v>12332</v>
      </c>
    </row>
    <row r="28" spans="1:8" x14ac:dyDescent="0.25">
      <c r="A28" s="1"/>
      <c r="B28" s="1"/>
      <c r="C28" s="1"/>
      <c r="D28" s="1"/>
      <c r="E28" s="1"/>
      <c r="F28" s="1"/>
      <c r="G28" s="1"/>
    </row>
    <row r="29" spans="1:8" x14ac:dyDescent="0.25">
      <c r="A29" s="1"/>
      <c r="B29" s="1"/>
      <c r="C29" s="1"/>
      <c r="D29" s="1"/>
      <c r="E29" s="1"/>
      <c r="F29" s="1"/>
      <c r="G29" s="1"/>
    </row>
    <row r="30" spans="1:8" x14ac:dyDescent="0.25">
      <c r="A30" s="29" t="s">
        <v>153</v>
      </c>
      <c r="B30" s="1"/>
      <c r="C30" s="1"/>
      <c r="D30" s="1"/>
      <c r="E30" s="1"/>
      <c r="F30" s="1"/>
      <c r="G30" s="1"/>
    </row>
    <row r="31" spans="1:8" x14ac:dyDescent="0.25">
      <c r="A31" s="1"/>
      <c r="B31" s="1"/>
      <c r="C31" s="1"/>
      <c r="D31" s="1"/>
      <c r="E31" s="1"/>
      <c r="F31" s="1"/>
      <c r="G31" s="1"/>
    </row>
    <row r="32" spans="1:8" x14ac:dyDescent="0.25">
      <c r="A32" s="1"/>
      <c r="B32" s="1" t="s">
        <v>154</v>
      </c>
      <c r="C32" s="1"/>
      <c r="D32" s="1"/>
      <c r="E32" s="1"/>
      <c r="F32" s="1"/>
      <c r="G32" s="1"/>
    </row>
    <row r="33" spans="1:8" x14ac:dyDescent="0.25">
      <c r="A33" s="1"/>
      <c r="B33" s="1"/>
      <c r="C33" s="1" t="s">
        <v>155</v>
      </c>
      <c r="D33" s="1" t="s">
        <v>139</v>
      </c>
      <c r="E33" s="1"/>
      <c r="F33" s="1"/>
      <c r="G33" s="1"/>
      <c r="H33" s="63">
        <f>'[1]Clerk-Treasurer A-1325'!$E$14</f>
        <v>32800</v>
      </c>
    </row>
    <row r="34" spans="1:8" x14ac:dyDescent="0.25">
      <c r="A34" s="1"/>
      <c r="B34" s="1"/>
      <c r="C34" s="1" t="s">
        <v>156</v>
      </c>
      <c r="D34" s="1" t="s">
        <v>7</v>
      </c>
      <c r="E34" s="1"/>
      <c r="F34" s="1"/>
      <c r="G34" s="1"/>
      <c r="H34" s="63">
        <f>'[1]Clerk-Treasurer A-1325'!$E$19</f>
        <v>0</v>
      </c>
    </row>
    <row r="35" spans="1:8" ht="13" thickBot="1" x14ac:dyDescent="0.3">
      <c r="A35" s="1"/>
      <c r="B35" s="1"/>
      <c r="C35" s="1" t="s">
        <v>157</v>
      </c>
      <c r="D35" s="1" t="s">
        <v>10</v>
      </c>
      <c r="E35" s="1"/>
      <c r="F35" s="1"/>
      <c r="G35" s="1"/>
      <c r="H35" s="60">
        <f>'[1]Clerk-Treasurer A-1325'!$E$40</f>
        <v>21800</v>
      </c>
    </row>
    <row r="36" spans="1:8" x14ac:dyDescent="0.25">
      <c r="A36" s="1"/>
      <c r="B36" s="1"/>
      <c r="C36" s="61" t="s">
        <v>142</v>
      </c>
      <c r="D36" s="1"/>
      <c r="E36" s="1"/>
      <c r="F36" s="1"/>
      <c r="G36" s="1"/>
      <c r="H36" s="59">
        <f>H35+H34+H33</f>
        <v>54600</v>
      </c>
    </row>
    <row r="37" spans="1:8" x14ac:dyDescent="0.25">
      <c r="A37" s="1"/>
      <c r="B37" s="1"/>
      <c r="C37" s="61"/>
      <c r="D37" s="1"/>
      <c r="E37" s="1"/>
      <c r="F37" s="1"/>
      <c r="G37" s="1"/>
    </row>
    <row r="38" spans="1:8" x14ac:dyDescent="0.25">
      <c r="A38" s="1"/>
      <c r="B38" s="1" t="s">
        <v>158</v>
      </c>
      <c r="C38" s="1"/>
      <c r="D38" s="1"/>
      <c r="E38" s="1"/>
      <c r="F38" s="1"/>
      <c r="G38" s="1"/>
    </row>
    <row r="39" spans="1:8" ht="13" thickBot="1" x14ac:dyDescent="0.3">
      <c r="A39" s="1"/>
      <c r="B39" s="1"/>
      <c r="C39" s="1" t="s">
        <v>159</v>
      </c>
      <c r="D39" s="1" t="s">
        <v>139</v>
      </c>
      <c r="E39" s="1"/>
      <c r="F39" s="1"/>
      <c r="G39" s="1"/>
      <c r="H39" s="64">
        <f>'[1]Admministrative Services A-1330'!$E$31</f>
        <v>0</v>
      </c>
    </row>
    <row r="40" spans="1:8" ht="13" thickTop="1" x14ac:dyDescent="0.25">
      <c r="A40" s="1"/>
      <c r="B40" s="1"/>
      <c r="C40" s="61" t="s">
        <v>142</v>
      </c>
      <c r="D40" s="1"/>
      <c r="E40" s="1"/>
      <c r="F40" s="1"/>
      <c r="G40" s="1"/>
      <c r="H40" s="65">
        <f>H39</f>
        <v>0</v>
      </c>
    </row>
    <row r="41" spans="1:8" x14ac:dyDescent="0.25">
      <c r="A41" s="1"/>
      <c r="B41" s="1"/>
      <c r="C41" s="1"/>
      <c r="D41" s="1"/>
      <c r="E41" s="1"/>
      <c r="F41" s="1"/>
      <c r="G41" s="1"/>
      <c r="H41" s="65"/>
    </row>
    <row r="42" spans="1:8" x14ac:dyDescent="0.25">
      <c r="A42" s="1"/>
      <c r="B42" s="1" t="s">
        <v>160</v>
      </c>
      <c r="C42" s="1"/>
      <c r="D42" s="1"/>
      <c r="E42" s="1"/>
      <c r="F42" s="1"/>
      <c r="G42" s="1"/>
    </row>
    <row r="43" spans="1:8" x14ac:dyDescent="0.25">
      <c r="A43" s="1"/>
      <c r="B43" s="1"/>
      <c r="C43" s="1" t="s">
        <v>161</v>
      </c>
      <c r="D43" s="1" t="s">
        <v>139</v>
      </c>
      <c r="E43" s="1"/>
      <c r="F43" s="1"/>
      <c r="G43" s="1"/>
      <c r="H43" s="59">
        <f>'[1]Budget A-1340'!$E$9</f>
        <v>8925</v>
      </c>
    </row>
    <row r="44" spans="1:8" ht="13" thickBot="1" x14ac:dyDescent="0.3">
      <c r="A44" s="1"/>
      <c r="B44" s="1"/>
      <c r="C44" s="1" t="s">
        <v>162</v>
      </c>
      <c r="D44" s="1" t="s">
        <v>10</v>
      </c>
      <c r="E44" s="1"/>
      <c r="F44" s="1"/>
      <c r="G44" s="1"/>
      <c r="H44" s="60">
        <f>'[1]Budget A-1340'!$E$25</f>
        <v>200</v>
      </c>
    </row>
    <row r="45" spans="1:8" x14ac:dyDescent="0.25">
      <c r="A45" s="1"/>
      <c r="B45" s="1"/>
      <c r="C45" s="61" t="s">
        <v>142</v>
      </c>
      <c r="D45" s="1"/>
      <c r="E45" s="1"/>
      <c r="F45" s="1"/>
      <c r="G45" s="1"/>
      <c r="H45" s="59">
        <f>H44+H43</f>
        <v>9125</v>
      </c>
    </row>
    <row r="46" spans="1:8" x14ac:dyDescent="0.25">
      <c r="A46" s="1"/>
      <c r="B46" s="1"/>
      <c r="C46" s="1"/>
      <c r="D46" s="1"/>
      <c r="E46" s="1"/>
      <c r="F46" s="1"/>
      <c r="G46" s="1"/>
    </row>
    <row r="47" spans="1:8" x14ac:dyDescent="0.25">
      <c r="A47" s="1"/>
      <c r="B47" s="1"/>
      <c r="C47" s="1"/>
      <c r="D47" s="1"/>
      <c r="E47" s="1"/>
      <c r="F47" s="1"/>
      <c r="G47" s="1"/>
    </row>
    <row r="48" spans="1:8" x14ac:dyDescent="0.25">
      <c r="A48" s="1"/>
      <c r="B48" s="1" t="s">
        <v>163</v>
      </c>
      <c r="C48" s="1"/>
      <c r="D48" s="1"/>
      <c r="E48" s="1"/>
      <c r="F48" s="1"/>
      <c r="G48" s="1"/>
    </row>
    <row r="49" spans="1:8" ht="13" thickBot="1" x14ac:dyDescent="0.3">
      <c r="A49" s="1"/>
      <c r="B49" s="1"/>
      <c r="C49" s="1" t="s">
        <v>164</v>
      </c>
      <c r="D49" s="1" t="s">
        <v>10</v>
      </c>
      <c r="E49" s="1"/>
      <c r="F49" s="1"/>
      <c r="G49" s="1"/>
      <c r="H49" s="60">
        <f>'[1] Audit A-1320'!$E$25</f>
        <v>7000</v>
      </c>
    </row>
    <row r="50" spans="1:8" x14ac:dyDescent="0.25">
      <c r="A50" s="1"/>
      <c r="B50" s="1"/>
      <c r="C50" s="61" t="s">
        <v>142</v>
      </c>
      <c r="D50" s="1"/>
      <c r="E50" s="1"/>
      <c r="F50" s="1"/>
      <c r="G50" s="1"/>
      <c r="H50" s="59">
        <f>H49</f>
        <v>7000</v>
      </c>
    </row>
    <row r="51" spans="1:8" x14ac:dyDescent="0.25">
      <c r="A51" s="1"/>
      <c r="B51" s="1"/>
      <c r="C51" s="1"/>
      <c r="D51" s="1"/>
      <c r="E51" s="1"/>
      <c r="F51" s="1"/>
      <c r="G51" s="1"/>
    </row>
    <row r="52" spans="1:8" x14ac:dyDescent="0.25">
      <c r="A52" s="1"/>
      <c r="B52" s="1"/>
      <c r="C52" s="1"/>
      <c r="D52" s="1"/>
      <c r="E52" s="1"/>
      <c r="F52" s="1"/>
      <c r="G52" s="1"/>
    </row>
    <row r="53" spans="1:8" x14ac:dyDescent="0.25">
      <c r="A53" s="1"/>
      <c r="B53" s="1" t="s">
        <v>165</v>
      </c>
      <c r="C53" s="1"/>
      <c r="D53" s="1"/>
      <c r="E53" s="1"/>
      <c r="F53" s="1"/>
      <c r="G53" s="1"/>
    </row>
    <row r="54" spans="1:8" x14ac:dyDescent="0.25">
      <c r="A54" s="1"/>
      <c r="B54" s="1"/>
      <c r="C54" s="1" t="s">
        <v>166</v>
      </c>
      <c r="D54" s="1" t="s">
        <v>139</v>
      </c>
      <c r="E54" s="1"/>
      <c r="F54" s="1"/>
      <c r="G54" s="1"/>
      <c r="H54" s="59">
        <f>'[1]Assessment A-1355'!$E$12</f>
        <v>17075</v>
      </c>
    </row>
    <row r="55" spans="1:8" ht="13" thickBot="1" x14ac:dyDescent="0.3">
      <c r="A55" s="1"/>
      <c r="B55" s="1"/>
      <c r="C55" s="1" t="s">
        <v>167</v>
      </c>
      <c r="D55" s="1" t="s">
        <v>10</v>
      </c>
      <c r="E55" s="1"/>
      <c r="F55" s="1"/>
      <c r="G55" s="1"/>
      <c r="H55" s="60">
        <f>'[1]Assessment A-1355'!$E$31</f>
        <v>4500</v>
      </c>
    </row>
    <row r="56" spans="1:8" x14ac:dyDescent="0.25">
      <c r="A56" s="1"/>
      <c r="B56" s="1"/>
      <c r="C56" s="61"/>
      <c r="D56" s="1"/>
      <c r="E56" s="1"/>
      <c r="F56" s="1"/>
      <c r="G56" s="1"/>
      <c r="H56" s="59">
        <f>H55+H54</f>
        <v>21575</v>
      </c>
    </row>
    <row r="57" spans="1:8" x14ac:dyDescent="0.25">
      <c r="A57" s="1"/>
      <c r="B57" s="1"/>
      <c r="C57" s="1"/>
      <c r="D57" s="1"/>
      <c r="E57" s="1"/>
      <c r="F57" s="1"/>
      <c r="G57" s="1"/>
    </row>
    <row r="58" spans="1:8" ht="13" thickBot="1" x14ac:dyDescent="0.3">
      <c r="A58" s="1"/>
      <c r="B58" s="1" t="s">
        <v>20</v>
      </c>
      <c r="C58" s="1" t="s">
        <v>168</v>
      </c>
      <c r="D58" s="1" t="s">
        <v>169</v>
      </c>
      <c r="E58" s="1"/>
      <c r="F58" s="1"/>
      <c r="G58" s="1"/>
      <c r="H58" s="62">
        <f>'[1]Tax Arrears Board A-1364'!$E$32</f>
        <v>0</v>
      </c>
    </row>
    <row r="59" spans="1:8" ht="13" thickTop="1" x14ac:dyDescent="0.25">
      <c r="A59" s="1"/>
      <c r="B59" s="29" t="s">
        <v>170</v>
      </c>
      <c r="C59" s="1"/>
      <c r="D59" s="1"/>
      <c r="E59" s="1"/>
      <c r="F59" s="1"/>
      <c r="G59" s="1"/>
      <c r="H59" s="59">
        <f>H36+H40+H45+H50+H56+H58</f>
        <v>92300</v>
      </c>
    </row>
    <row r="60" spans="1:8" x14ac:dyDescent="0.25">
      <c r="A60" s="1"/>
      <c r="B60" s="1"/>
      <c r="C60" s="1"/>
      <c r="D60" s="1"/>
      <c r="E60" s="1"/>
      <c r="F60" s="1"/>
      <c r="G60" s="1"/>
    </row>
    <row r="61" spans="1:8" x14ac:dyDescent="0.25">
      <c r="A61" s="1"/>
      <c r="B61" s="1"/>
      <c r="C61" s="1"/>
      <c r="D61" s="1"/>
      <c r="E61" s="1"/>
      <c r="F61" s="1"/>
      <c r="G61" s="1"/>
    </row>
    <row r="62" spans="1:8" x14ac:dyDescent="0.25">
      <c r="A62" s="29" t="s">
        <v>171</v>
      </c>
      <c r="B62" s="1"/>
      <c r="C62" s="1"/>
      <c r="D62" s="1"/>
      <c r="E62" s="1"/>
      <c r="F62" s="1"/>
      <c r="G62" s="1"/>
    </row>
    <row r="63" spans="1:8" x14ac:dyDescent="0.25">
      <c r="A63" s="1"/>
      <c r="B63" s="1"/>
      <c r="C63" s="1"/>
      <c r="D63" s="1"/>
      <c r="E63" s="1"/>
      <c r="F63" s="1"/>
      <c r="G63" s="1"/>
    </row>
    <row r="64" spans="1:8" x14ac:dyDescent="0.25">
      <c r="A64" s="1"/>
      <c r="B64" s="1" t="s">
        <v>172</v>
      </c>
      <c r="C64" s="1"/>
      <c r="D64" s="1"/>
      <c r="E64" s="1"/>
      <c r="F64" s="1"/>
      <c r="G64" s="1"/>
    </row>
    <row r="65" spans="1:8" x14ac:dyDescent="0.25">
      <c r="A65" s="1"/>
      <c r="B65" s="1"/>
      <c r="C65" s="1" t="s">
        <v>173</v>
      </c>
      <c r="D65" s="1" t="s">
        <v>7</v>
      </c>
      <c r="E65" s="1"/>
      <c r="F65" s="1"/>
      <c r="G65" s="1"/>
    </row>
    <row r="66" spans="1:8" ht="13" thickBot="1" x14ac:dyDescent="0.3">
      <c r="A66" s="1"/>
      <c r="B66" s="1"/>
      <c r="C66" s="1" t="s">
        <v>174</v>
      </c>
      <c r="D66" s="1" t="s">
        <v>10</v>
      </c>
      <c r="E66" s="1"/>
      <c r="F66" s="1"/>
      <c r="G66" s="1"/>
      <c r="H66" s="60"/>
    </row>
    <row r="67" spans="1:8" x14ac:dyDescent="0.25">
      <c r="A67" s="1"/>
      <c r="B67" s="1"/>
      <c r="C67" s="61" t="s">
        <v>142</v>
      </c>
      <c r="D67" s="1"/>
      <c r="E67" s="1"/>
      <c r="F67" s="1"/>
      <c r="G67" s="1"/>
    </row>
    <row r="68" spans="1:8" x14ac:dyDescent="0.25">
      <c r="A68" s="1"/>
      <c r="B68" s="1"/>
      <c r="C68" s="1"/>
      <c r="D68" s="1"/>
      <c r="E68" s="1"/>
      <c r="F68" s="1"/>
      <c r="G68" s="1"/>
    </row>
    <row r="69" spans="1:8" x14ac:dyDescent="0.25">
      <c r="A69" s="1"/>
      <c r="B69" s="1"/>
      <c r="C69" s="1"/>
      <c r="D69" s="1"/>
      <c r="E69" s="1"/>
      <c r="F69" s="1"/>
      <c r="G69" s="1"/>
    </row>
    <row r="70" spans="1:8" x14ac:dyDescent="0.25">
      <c r="A70" s="1"/>
      <c r="B70" s="1" t="s">
        <v>175</v>
      </c>
      <c r="C70" s="1"/>
      <c r="D70" s="1"/>
      <c r="E70" s="1"/>
      <c r="F70" s="1"/>
      <c r="G70" s="1"/>
    </row>
    <row r="71" spans="1:8" x14ac:dyDescent="0.25">
      <c r="A71" s="1"/>
      <c r="B71" s="1"/>
      <c r="C71" s="1" t="s">
        <v>176</v>
      </c>
      <c r="D71" s="1" t="s">
        <v>139</v>
      </c>
      <c r="E71" s="1"/>
      <c r="F71" s="1"/>
      <c r="G71" s="1"/>
      <c r="H71" s="59">
        <f>'[1]Law A-1420'!$E$9</f>
        <v>0</v>
      </c>
    </row>
    <row r="72" spans="1:8" ht="13" thickBot="1" x14ac:dyDescent="0.3">
      <c r="A72" s="1"/>
      <c r="B72" s="1"/>
      <c r="C72" s="1" t="s">
        <v>177</v>
      </c>
      <c r="D72" s="1" t="s">
        <v>10</v>
      </c>
      <c r="E72" s="1"/>
      <c r="F72" s="1"/>
      <c r="G72" s="1"/>
      <c r="H72" s="60">
        <f>'[1]Law A-1420'!$E$30</f>
        <v>69700</v>
      </c>
    </row>
    <row r="73" spans="1:8" x14ac:dyDescent="0.25">
      <c r="A73" s="1"/>
      <c r="B73" s="1"/>
      <c r="C73" s="61" t="s">
        <v>142</v>
      </c>
      <c r="D73" s="1"/>
      <c r="E73" s="1"/>
      <c r="F73" s="1"/>
      <c r="G73" s="1"/>
      <c r="H73" s="59">
        <f>H72+H71</f>
        <v>69700</v>
      </c>
    </row>
    <row r="74" spans="1:8" x14ac:dyDescent="0.25">
      <c r="A74" s="1"/>
      <c r="B74" s="1"/>
      <c r="C74" s="1"/>
      <c r="D74" s="1"/>
      <c r="E74" s="1"/>
      <c r="F74" s="1"/>
      <c r="G74" s="1"/>
    </row>
    <row r="75" spans="1:8" x14ac:dyDescent="0.25">
      <c r="A75" s="1"/>
      <c r="B75" s="1"/>
      <c r="C75" s="1"/>
      <c r="D75" s="1"/>
      <c r="E75" s="1"/>
      <c r="F75" s="1"/>
      <c r="G75" s="1"/>
    </row>
    <row r="76" spans="1:8" x14ac:dyDescent="0.25">
      <c r="A76" s="1"/>
      <c r="B76" s="1" t="s">
        <v>178</v>
      </c>
      <c r="C76" s="61"/>
      <c r="D76" s="1"/>
      <c r="E76" s="1"/>
      <c r="F76" s="1"/>
      <c r="G76" s="1"/>
    </row>
    <row r="77" spans="1:8" ht="13" thickBot="1" x14ac:dyDescent="0.3">
      <c r="A77" s="1"/>
      <c r="B77" s="1"/>
      <c r="C77" s="1" t="s">
        <v>179</v>
      </c>
      <c r="D77" s="1" t="s">
        <v>10</v>
      </c>
      <c r="E77" s="1"/>
      <c r="F77" s="1"/>
      <c r="G77" s="1"/>
      <c r="H77" s="60">
        <f>'[1]Reserve for Clothing A-1440'!$E$30</f>
        <v>0</v>
      </c>
    </row>
    <row r="78" spans="1:8" x14ac:dyDescent="0.25">
      <c r="A78" s="1"/>
      <c r="B78" s="1"/>
      <c r="C78" s="61" t="s">
        <v>142</v>
      </c>
      <c r="D78" s="1"/>
      <c r="E78" s="1"/>
      <c r="F78" s="1"/>
      <c r="G78" s="1"/>
      <c r="H78" s="59">
        <f>H77</f>
        <v>0</v>
      </c>
    </row>
    <row r="79" spans="1:8" x14ac:dyDescent="0.25">
      <c r="A79" s="1"/>
      <c r="B79" s="1"/>
      <c r="C79" s="1"/>
      <c r="D79" s="1"/>
      <c r="E79" s="1"/>
      <c r="F79" s="1"/>
      <c r="G79" s="1"/>
    </row>
    <row r="80" spans="1:8" x14ac:dyDescent="0.25">
      <c r="A80" s="1"/>
      <c r="B80" s="1" t="s">
        <v>180</v>
      </c>
      <c r="C80" s="1"/>
      <c r="D80" s="1"/>
      <c r="E80" s="1"/>
      <c r="F80" s="1"/>
      <c r="G80" s="1"/>
    </row>
    <row r="81" spans="1:9" ht="13" thickBot="1" x14ac:dyDescent="0.3">
      <c r="A81" s="1"/>
      <c r="B81" s="1"/>
      <c r="C81" s="1" t="s">
        <v>181</v>
      </c>
      <c r="D81" s="1" t="s">
        <v>10</v>
      </c>
      <c r="E81" s="1"/>
      <c r="F81" s="1"/>
      <c r="G81" s="1"/>
      <c r="H81" s="60">
        <f>'[1]Election A-1450'!$E$31</f>
        <v>1200</v>
      </c>
    </row>
    <row r="82" spans="1:9" x14ac:dyDescent="0.25">
      <c r="A82" s="1"/>
      <c r="B82" s="1"/>
      <c r="C82" s="61" t="s">
        <v>142</v>
      </c>
      <c r="D82" s="1"/>
      <c r="E82" s="1"/>
      <c r="F82" s="1"/>
      <c r="G82" s="1"/>
      <c r="H82" s="59">
        <f>H81</f>
        <v>1200</v>
      </c>
    </row>
    <row r="83" spans="1:9" ht="13" thickBot="1" x14ac:dyDescent="0.3">
      <c r="A83" s="1"/>
      <c r="B83" s="1"/>
      <c r="C83" s="1"/>
      <c r="D83" s="1"/>
      <c r="E83" s="1"/>
      <c r="F83" s="1"/>
      <c r="G83" s="1"/>
      <c r="H83" s="62"/>
    </row>
    <row r="84" spans="1:9" ht="13" thickTop="1" x14ac:dyDescent="0.25">
      <c r="A84" s="1"/>
      <c r="B84" s="29" t="s">
        <v>182</v>
      </c>
      <c r="C84" s="1"/>
      <c r="D84" s="1"/>
      <c r="E84" s="1"/>
      <c r="F84" s="1"/>
      <c r="G84" s="1"/>
      <c r="H84" s="59">
        <f>H82+H78+H73+H67</f>
        <v>70900</v>
      </c>
    </row>
    <row r="85" spans="1:9" x14ac:dyDescent="0.25">
      <c r="A85" s="1"/>
      <c r="B85" s="1"/>
      <c r="C85" s="1"/>
      <c r="D85" s="1"/>
      <c r="E85" s="1"/>
      <c r="F85" s="1"/>
      <c r="G85" s="1"/>
    </row>
    <row r="86" spans="1:9" x14ac:dyDescent="0.25">
      <c r="A86" s="1"/>
      <c r="B86" s="1"/>
      <c r="C86" s="1"/>
      <c r="D86" s="1"/>
      <c r="E86" s="1"/>
      <c r="F86" s="1"/>
      <c r="G86" s="1"/>
    </row>
    <row r="87" spans="1:9" x14ac:dyDescent="0.25">
      <c r="A87" s="29" t="s">
        <v>183</v>
      </c>
      <c r="B87" s="1"/>
      <c r="C87" s="1"/>
      <c r="D87" s="1"/>
      <c r="E87" s="1"/>
      <c r="F87" s="1"/>
      <c r="G87" s="1"/>
    </row>
    <row r="88" spans="1:9" x14ac:dyDescent="0.25">
      <c r="A88" s="1"/>
      <c r="B88" s="1"/>
      <c r="C88" s="1"/>
      <c r="D88" s="1"/>
      <c r="E88" s="1"/>
      <c r="F88" s="1"/>
      <c r="G88" s="1"/>
    </row>
    <row r="89" spans="1:9" x14ac:dyDescent="0.25">
      <c r="A89" s="1"/>
      <c r="B89" s="1" t="s">
        <v>184</v>
      </c>
      <c r="C89" s="1"/>
      <c r="D89" s="1"/>
      <c r="E89" s="1"/>
      <c r="F89" s="1"/>
      <c r="G89" s="1"/>
    </row>
    <row r="90" spans="1:9" x14ac:dyDescent="0.25">
      <c r="A90" s="1"/>
      <c r="B90" s="1"/>
      <c r="C90" s="1" t="s">
        <v>185</v>
      </c>
      <c r="D90" s="1" t="s">
        <v>186</v>
      </c>
      <c r="E90" s="1"/>
      <c r="F90" s="1"/>
      <c r="G90" s="1"/>
      <c r="H90" s="59">
        <f>'[1]Equipment Reserve A-1500 '!$E$29</f>
        <v>30000</v>
      </c>
    </row>
    <row r="91" spans="1:9" x14ac:dyDescent="0.25">
      <c r="A91" s="1"/>
      <c r="B91" s="1"/>
      <c r="C91" s="1" t="s">
        <v>187</v>
      </c>
      <c r="D91" s="1" t="s">
        <v>139</v>
      </c>
      <c r="E91" s="1"/>
      <c r="F91" s="1"/>
      <c r="G91" s="1"/>
      <c r="H91" s="59">
        <f>'[1]Buildings A-1620'!$E$11</f>
        <v>273377</v>
      </c>
    </row>
    <row r="92" spans="1:9" x14ac:dyDescent="0.25">
      <c r="A92" s="1"/>
      <c r="B92" s="1"/>
      <c r="C92" s="1" t="s">
        <v>188</v>
      </c>
      <c r="D92" s="1" t="s">
        <v>7</v>
      </c>
      <c r="E92" s="1"/>
      <c r="F92" s="1"/>
      <c r="G92" s="1"/>
      <c r="H92" s="59">
        <f>'[1]Buildings A-1620'!$E$14</f>
        <v>0</v>
      </c>
    </row>
    <row r="93" spans="1:9" x14ac:dyDescent="0.25">
      <c r="A93" s="1"/>
      <c r="B93" s="1"/>
      <c r="C93" s="1" t="s">
        <v>189</v>
      </c>
      <c r="D93" s="1" t="s">
        <v>139</v>
      </c>
      <c r="E93" s="1"/>
      <c r="F93" s="1"/>
      <c r="G93" s="1"/>
      <c r="H93" s="59">
        <f>'[1]Clerks Office A-1620.42'!$E$10</f>
        <v>0</v>
      </c>
    </row>
    <row r="94" spans="1:9" x14ac:dyDescent="0.25">
      <c r="A94" s="1"/>
      <c r="B94" s="1"/>
      <c r="C94" s="1" t="s">
        <v>190</v>
      </c>
      <c r="D94" s="1" t="s">
        <v>139</v>
      </c>
      <c r="E94" s="1"/>
      <c r="F94" s="1"/>
      <c r="G94" s="1"/>
      <c r="H94" s="59">
        <f>'[1]Senior Citizens A-1640'!$E$9</f>
        <v>0</v>
      </c>
    </row>
    <row r="95" spans="1:9" x14ac:dyDescent="0.25">
      <c r="A95" s="1"/>
      <c r="B95" s="1"/>
      <c r="C95" s="1" t="s">
        <v>191</v>
      </c>
      <c r="D95" s="1" t="s">
        <v>7</v>
      </c>
      <c r="E95" s="1"/>
      <c r="F95" s="1"/>
      <c r="G95" s="1"/>
      <c r="H95" s="59">
        <f>'[1]Clerks Office A-1620.42'!$E$14</f>
        <v>0</v>
      </c>
    </row>
    <row r="96" spans="1:9" x14ac:dyDescent="0.25">
      <c r="A96" s="1"/>
      <c r="B96" s="1"/>
      <c r="C96" s="1" t="s">
        <v>192</v>
      </c>
      <c r="D96" s="1" t="s">
        <v>10</v>
      </c>
      <c r="E96" s="1"/>
      <c r="F96" s="1"/>
      <c r="G96" s="1"/>
      <c r="H96" s="59">
        <f>'[1]Buildings A-1620'!$E$35</f>
        <v>31700</v>
      </c>
      <c r="I96" s="59"/>
    </row>
    <row r="97" spans="1:9" x14ac:dyDescent="0.25">
      <c r="A97" s="1"/>
      <c r="B97" s="1"/>
      <c r="C97" s="1" t="s">
        <v>193</v>
      </c>
      <c r="D97" s="1" t="s">
        <v>10</v>
      </c>
      <c r="E97" s="1"/>
      <c r="F97" s="1"/>
      <c r="G97" s="1"/>
      <c r="H97" s="59">
        <f>'[1]Clerks Office A-1620.42'!$E$28</f>
        <v>4550</v>
      </c>
      <c r="I97" s="59"/>
    </row>
    <row r="98" spans="1:9" x14ac:dyDescent="0.25">
      <c r="A98" s="1"/>
      <c r="B98" s="1"/>
      <c r="C98" s="1" t="s">
        <v>194</v>
      </c>
      <c r="D98" s="1" t="s">
        <v>195</v>
      </c>
      <c r="E98" s="1"/>
      <c r="F98" s="1"/>
      <c r="G98" s="1"/>
      <c r="H98" s="59">
        <f>'[1]Clerks Office A-1620.42'!$E$35</f>
        <v>0</v>
      </c>
    </row>
    <row r="99" spans="1:9" x14ac:dyDescent="0.25">
      <c r="A99" s="1"/>
      <c r="B99" s="1"/>
      <c r="C99" s="1" t="s">
        <v>196</v>
      </c>
      <c r="D99" s="1" t="s">
        <v>195</v>
      </c>
      <c r="E99" s="1"/>
      <c r="F99" s="1"/>
      <c r="G99" s="1"/>
      <c r="H99" s="59">
        <f>'[1]Buildings A-1620'!$E$44</f>
        <v>0</v>
      </c>
    </row>
    <row r="100" spans="1:9" ht="13" thickBot="1" x14ac:dyDescent="0.3">
      <c r="A100" s="1"/>
      <c r="B100" s="1"/>
      <c r="C100" s="1" t="s">
        <v>197</v>
      </c>
      <c r="D100" s="1" t="s">
        <v>195</v>
      </c>
      <c r="E100" s="1"/>
      <c r="F100" s="1"/>
      <c r="G100" s="1"/>
      <c r="H100" s="60">
        <f>'[1]Senior Citizens A-1640'!$E$29</f>
        <v>0</v>
      </c>
    </row>
    <row r="101" spans="1:9" x14ac:dyDescent="0.25">
      <c r="A101" s="1"/>
      <c r="B101" s="1"/>
      <c r="C101" s="61" t="s">
        <v>142</v>
      </c>
      <c r="D101" s="1"/>
      <c r="E101" s="1"/>
      <c r="F101" s="1"/>
      <c r="G101" s="1"/>
      <c r="H101" s="59">
        <f>H100+H99+H97+H96+H94+H92+H91+H98+H95+H93+H90</f>
        <v>339627</v>
      </c>
    </row>
    <row r="102" spans="1:9" ht="13" thickBot="1" x14ac:dyDescent="0.3">
      <c r="A102" s="1"/>
      <c r="B102" s="1"/>
      <c r="C102" s="1"/>
      <c r="D102" s="1"/>
      <c r="E102" s="1"/>
      <c r="F102" s="1"/>
      <c r="G102" s="1"/>
      <c r="H102" s="62"/>
    </row>
    <row r="103" spans="1:9" ht="13" thickTop="1" x14ac:dyDescent="0.25">
      <c r="A103" s="1"/>
      <c r="B103" s="29" t="s">
        <v>198</v>
      </c>
      <c r="C103" s="1"/>
      <c r="D103" s="1"/>
      <c r="E103" s="1"/>
      <c r="F103" s="1"/>
      <c r="G103" s="1"/>
      <c r="H103" s="59">
        <f>H101</f>
        <v>339627</v>
      </c>
    </row>
    <row r="104" spans="1:9" x14ac:dyDescent="0.25">
      <c r="A104" s="1"/>
      <c r="B104" s="1"/>
      <c r="C104" s="1"/>
      <c r="D104" s="1"/>
      <c r="E104" s="1"/>
      <c r="F104" s="1"/>
      <c r="G104" s="1"/>
    </row>
    <row r="105" spans="1:9" x14ac:dyDescent="0.25">
      <c r="A105" s="1"/>
      <c r="B105" s="1"/>
      <c r="C105" s="1"/>
      <c r="D105" s="1"/>
      <c r="E105" s="1"/>
      <c r="F105" s="1"/>
      <c r="G105" s="1"/>
    </row>
    <row r="106" spans="1:9" x14ac:dyDescent="0.25">
      <c r="A106" s="29" t="s">
        <v>199</v>
      </c>
      <c r="B106" s="1"/>
      <c r="C106" s="1"/>
      <c r="D106" s="1"/>
      <c r="E106" s="1"/>
      <c r="F106" s="1"/>
      <c r="G106" s="1"/>
    </row>
    <row r="107" spans="1:9" x14ac:dyDescent="0.25">
      <c r="A107" s="1"/>
      <c r="B107" s="1"/>
      <c r="C107" s="1" t="s">
        <v>200</v>
      </c>
      <c r="D107" s="1" t="s">
        <v>201</v>
      </c>
      <c r="E107" s="1"/>
      <c r="F107" s="1"/>
      <c r="G107" s="1"/>
      <c r="H107" s="59">
        <f>'[1]Unallocated Insurance A-1910'!$E$28</f>
        <v>52670</v>
      </c>
    </row>
    <row r="108" spans="1:9" x14ac:dyDescent="0.25">
      <c r="A108" s="1"/>
      <c r="B108" s="1"/>
      <c r="C108" s="1" t="s">
        <v>202</v>
      </c>
      <c r="D108" s="1" t="s">
        <v>203</v>
      </c>
      <c r="E108" s="1"/>
      <c r="F108" s="1"/>
      <c r="G108" s="1"/>
      <c r="H108" s="59">
        <f>'[1]Municipal Association A-1920'!$E$23</f>
        <v>1001</v>
      </c>
    </row>
    <row r="109" spans="1:9" ht="13" thickBot="1" x14ac:dyDescent="0.3">
      <c r="A109" s="1"/>
      <c r="B109" s="1"/>
      <c r="C109" s="1" t="s">
        <v>204</v>
      </c>
      <c r="D109" s="1" t="s">
        <v>205</v>
      </c>
      <c r="E109" s="1"/>
      <c r="F109" s="1"/>
      <c r="G109" s="1"/>
      <c r="H109" s="60">
        <f>'[1]Contingent Account A-1990'!$E$26</f>
        <v>80000</v>
      </c>
    </row>
    <row r="110" spans="1:9" x14ac:dyDescent="0.25">
      <c r="A110" s="1"/>
      <c r="B110" s="1"/>
      <c r="C110" s="61" t="s">
        <v>142</v>
      </c>
      <c r="D110" s="1"/>
      <c r="E110" s="1"/>
      <c r="F110" s="1"/>
      <c r="G110" s="1"/>
      <c r="H110" s="59">
        <f>H109+H108+H107</f>
        <v>133671</v>
      </c>
    </row>
    <row r="111" spans="1:9" ht="13" thickBot="1" x14ac:dyDescent="0.3">
      <c r="A111" s="1"/>
      <c r="B111" s="1"/>
      <c r="C111" s="1"/>
      <c r="D111" s="1"/>
      <c r="E111" s="1"/>
      <c r="F111" s="1"/>
      <c r="G111" s="1"/>
      <c r="H111" s="62"/>
    </row>
    <row r="112" spans="1:9" ht="13" thickTop="1" x14ac:dyDescent="0.25">
      <c r="A112" s="1"/>
      <c r="B112" s="29" t="s">
        <v>206</v>
      </c>
      <c r="C112" s="1"/>
      <c r="D112" s="1"/>
      <c r="E112" s="1"/>
      <c r="F112" s="1"/>
      <c r="G112" s="1"/>
      <c r="H112" s="59">
        <f>H110</f>
        <v>133671</v>
      </c>
    </row>
    <row r="113" spans="1:8" ht="13" thickBot="1" x14ac:dyDescent="0.3">
      <c r="A113" s="1"/>
      <c r="B113" s="1"/>
      <c r="C113" s="1"/>
      <c r="D113" s="1"/>
      <c r="E113" s="1"/>
      <c r="F113" s="1"/>
      <c r="G113" s="1"/>
      <c r="H113" s="62"/>
    </row>
    <row r="114" spans="1:8" ht="13.5" thickTop="1" x14ac:dyDescent="0.3">
      <c r="A114" s="16" t="s">
        <v>207</v>
      </c>
      <c r="B114" s="16"/>
      <c r="C114" s="16"/>
      <c r="D114" s="16"/>
      <c r="E114" s="16"/>
      <c r="F114" s="16"/>
      <c r="G114" s="16"/>
      <c r="H114" s="66">
        <f>H112+H103+H84+H59+H27</f>
        <v>648830</v>
      </c>
    </row>
    <row r="115" spans="1:8" x14ac:dyDescent="0.25">
      <c r="A115" s="1"/>
      <c r="B115" s="1"/>
      <c r="C115" s="1"/>
      <c r="D115" s="1"/>
      <c r="E115" s="1"/>
      <c r="F115" s="1"/>
      <c r="G115" s="1"/>
    </row>
    <row r="116" spans="1:8" x14ac:dyDescent="0.25">
      <c r="A116" s="1"/>
      <c r="B116" s="1"/>
      <c r="C116" s="1"/>
      <c r="D116" s="1"/>
      <c r="E116" s="1"/>
      <c r="F116" s="1"/>
      <c r="G116" s="1"/>
    </row>
    <row r="117" spans="1:8" ht="13" x14ac:dyDescent="0.3">
      <c r="A117" s="16" t="s">
        <v>208</v>
      </c>
      <c r="B117" s="1"/>
      <c r="C117" s="1"/>
      <c r="D117" s="1"/>
      <c r="E117" s="1"/>
      <c r="F117" s="1"/>
      <c r="G117" s="1"/>
    </row>
    <row r="118" spans="1:8" x14ac:dyDescent="0.25">
      <c r="A118" s="1"/>
      <c r="B118" s="1"/>
      <c r="C118" s="1"/>
      <c r="D118" s="1"/>
      <c r="E118" s="1"/>
      <c r="F118" s="1"/>
      <c r="G118" s="1"/>
    </row>
    <row r="119" spans="1:8" x14ac:dyDescent="0.25">
      <c r="A119" s="1"/>
      <c r="B119" s="1"/>
      <c r="C119" s="1"/>
      <c r="D119" s="1"/>
      <c r="E119" s="1"/>
      <c r="F119" s="1"/>
      <c r="G119" s="1"/>
    </row>
    <row r="120" spans="1:8" x14ac:dyDescent="0.25">
      <c r="A120" s="1"/>
      <c r="B120" s="1" t="s">
        <v>209</v>
      </c>
      <c r="C120" s="1"/>
      <c r="D120" s="1"/>
      <c r="E120" s="1"/>
      <c r="F120" s="1"/>
      <c r="G120" s="1"/>
    </row>
    <row r="121" spans="1:8" x14ac:dyDescent="0.25">
      <c r="A121" s="1"/>
      <c r="B121" s="1"/>
      <c r="C121" s="1" t="s">
        <v>210</v>
      </c>
      <c r="D121" s="1" t="s">
        <v>139</v>
      </c>
      <c r="E121" s="1"/>
      <c r="F121" s="1"/>
      <c r="G121" s="1"/>
      <c r="H121" s="59">
        <f>'[1]Police A-3120'!$E$26</f>
        <v>1005992</v>
      </c>
    </row>
    <row r="122" spans="1:8" x14ac:dyDescent="0.25">
      <c r="A122" s="1"/>
      <c r="B122" s="1"/>
      <c r="C122" s="1" t="s">
        <v>211</v>
      </c>
      <c r="D122" s="1" t="s">
        <v>7</v>
      </c>
      <c r="E122" s="1"/>
      <c r="F122" s="1"/>
      <c r="G122" s="1"/>
      <c r="H122" s="59">
        <f>'[1]Police A-3120'!$E$31</f>
        <v>50000</v>
      </c>
    </row>
    <row r="123" spans="1:8" x14ac:dyDescent="0.25">
      <c r="A123" s="1"/>
      <c r="B123" s="1"/>
      <c r="C123" s="1" t="s">
        <v>212</v>
      </c>
      <c r="D123" s="1" t="s">
        <v>10</v>
      </c>
      <c r="E123" s="1"/>
      <c r="F123" s="1"/>
      <c r="G123" s="1"/>
      <c r="H123" s="65">
        <f>'[1]Police A-3120'!$E$51</f>
        <v>103200</v>
      </c>
    </row>
    <row r="124" spans="1:8" ht="13" thickBot="1" x14ac:dyDescent="0.3">
      <c r="A124" s="1"/>
      <c r="B124" s="1"/>
      <c r="C124" s="1" t="s">
        <v>213</v>
      </c>
      <c r="D124" s="1" t="s">
        <v>11</v>
      </c>
      <c r="E124" s="1"/>
      <c r="F124" s="1"/>
      <c r="G124" s="1"/>
      <c r="H124" s="60">
        <f>'[1]Police A-3120'!$E$55</f>
        <v>0</v>
      </c>
    </row>
    <row r="125" spans="1:8" x14ac:dyDescent="0.25">
      <c r="A125" s="1"/>
      <c r="B125" s="1"/>
      <c r="C125" s="61" t="s">
        <v>142</v>
      </c>
      <c r="D125" s="1"/>
      <c r="E125" s="1"/>
      <c r="F125" s="1"/>
      <c r="G125" s="1"/>
      <c r="H125" s="59">
        <f>H123+H122+H121+H124</f>
        <v>1159192</v>
      </c>
    </row>
    <row r="126" spans="1:8" x14ac:dyDescent="0.25">
      <c r="A126" s="1"/>
      <c r="B126" s="1"/>
      <c r="C126" s="1"/>
      <c r="D126" s="1"/>
      <c r="E126" s="1"/>
      <c r="F126" s="1"/>
      <c r="G126" s="1"/>
    </row>
    <row r="127" spans="1:8" x14ac:dyDescent="0.25">
      <c r="A127" s="1"/>
      <c r="B127" s="1"/>
      <c r="C127" s="1"/>
      <c r="D127" s="1"/>
      <c r="E127" s="1"/>
      <c r="F127" s="1"/>
      <c r="G127" s="1"/>
    </row>
    <row r="128" spans="1:8" x14ac:dyDescent="0.25">
      <c r="A128" s="1"/>
      <c r="B128" s="1" t="s">
        <v>214</v>
      </c>
      <c r="C128" s="1"/>
      <c r="D128" s="1"/>
      <c r="E128" s="1"/>
      <c r="F128" s="1"/>
      <c r="G128" s="1"/>
    </row>
    <row r="129" spans="1:8" ht="13" thickBot="1" x14ac:dyDescent="0.3">
      <c r="A129" s="1"/>
      <c r="B129" s="1"/>
      <c r="C129" s="1" t="s">
        <v>215</v>
      </c>
      <c r="D129" s="1" t="s">
        <v>10</v>
      </c>
      <c r="E129" s="1"/>
      <c r="F129" s="1"/>
      <c r="G129" s="1"/>
      <c r="H129" s="60">
        <f>'[1]Detention Area A-3200'!$E$22</f>
        <v>0</v>
      </c>
    </row>
    <row r="130" spans="1:8" x14ac:dyDescent="0.25">
      <c r="A130" s="1"/>
      <c r="B130" s="1"/>
      <c r="C130" s="61" t="s">
        <v>142</v>
      </c>
      <c r="D130" s="1"/>
      <c r="E130" s="1"/>
      <c r="F130" s="1"/>
      <c r="G130" s="1"/>
      <c r="H130" s="59">
        <f>H129</f>
        <v>0</v>
      </c>
    </row>
    <row r="131" spans="1:8" x14ac:dyDescent="0.25">
      <c r="A131" s="1"/>
      <c r="B131" s="1"/>
      <c r="C131" s="1"/>
      <c r="D131" s="1"/>
      <c r="E131" s="1"/>
      <c r="F131" s="1"/>
      <c r="G131" s="1"/>
    </row>
    <row r="132" spans="1:8" x14ac:dyDescent="0.25">
      <c r="A132" s="1"/>
      <c r="B132" s="1"/>
      <c r="C132" s="1"/>
      <c r="D132" s="1"/>
      <c r="E132" s="1"/>
      <c r="F132" s="1"/>
      <c r="G132" s="1"/>
    </row>
    <row r="133" spans="1:8" x14ac:dyDescent="0.25">
      <c r="A133" s="1"/>
      <c r="B133" s="1" t="s">
        <v>216</v>
      </c>
      <c r="C133" s="1"/>
      <c r="D133" s="1"/>
      <c r="E133" s="1"/>
      <c r="F133" s="1"/>
      <c r="G133" s="1"/>
    </row>
    <row r="134" spans="1:8" x14ac:dyDescent="0.25">
      <c r="A134" s="1"/>
      <c r="B134" s="1"/>
      <c r="C134" s="1" t="s">
        <v>217</v>
      </c>
      <c r="D134" s="1" t="s">
        <v>139</v>
      </c>
      <c r="E134" s="1"/>
      <c r="F134" s="1"/>
      <c r="G134" s="1"/>
      <c r="H134" s="59">
        <f>'[1]Traffic Control A-3310'!$E$9</f>
        <v>45818</v>
      </c>
    </row>
    <row r="135" spans="1:8" x14ac:dyDescent="0.25">
      <c r="A135" s="1"/>
      <c r="B135" s="1"/>
      <c r="C135" s="1" t="s">
        <v>218</v>
      </c>
      <c r="D135" s="1" t="s">
        <v>7</v>
      </c>
      <c r="E135" s="1"/>
      <c r="F135" s="1"/>
      <c r="G135" s="1"/>
      <c r="H135" s="59">
        <f>'[1]Traffic Control A-3310'!$E$14</f>
        <v>0</v>
      </c>
    </row>
    <row r="136" spans="1:8" x14ac:dyDescent="0.25">
      <c r="A136" s="1"/>
      <c r="B136" s="1"/>
      <c r="C136" s="1" t="s">
        <v>219</v>
      </c>
      <c r="D136" s="1" t="s">
        <v>10</v>
      </c>
      <c r="E136" s="1"/>
      <c r="F136" s="1"/>
      <c r="G136" s="1"/>
      <c r="H136" s="59">
        <f>'[1]Traffic Control A-3310'!$E$29</f>
        <v>1450</v>
      </c>
    </row>
    <row r="137" spans="1:8" ht="13" thickBot="1" x14ac:dyDescent="0.3">
      <c r="A137" s="1"/>
      <c r="B137" s="1"/>
      <c r="C137" s="1" t="s">
        <v>220</v>
      </c>
      <c r="D137" s="1" t="s">
        <v>195</v>
      </c>
      <c r="E137" s="1"/>
      <c r="F137" s="1"/>
      <c r="G137" s="1"/>
      <c r="H137" s="60">
        <f>'[1]Traffic Control A-3310'!$E$34</f>
        <v>0</v>
      </c>
    </row>
    <row r="138" spans="1:8" x14ac:dyDescent="0.25">
      <c r="A138" s="1"/>
      <c r="B138" s="1"/>
      <c r="C138" s="61" t="s">
        <v>142</v>
      </c>
      <c r="D138" s="1"/>
      <c r="E138" s="1"/>
      <c r="F138" s="1"/>
      <c r="G138" s="1"/>
      <c r="H138" s="59">
        <f>H136+H135+H134+H137</f>
        <v>47268</v>
      </c>
    </row>
    <row r="139" spans="1:8" x14ac:dyDescent="0.25">
      <c r="A139" s="1"/>
      <c r="B139" s="1"/>
      <c r="C139" s="1"/>
      <c r="D139" s="1"/>
      <c r="E139" s="1"/>
      <c r="F139" s="1"/>
      <c r="G139" s="1"/>
    </row>
    <row r="140" spans="1:8" x14ac:dyDescent="0.25">
      <c r="A140" s="1"/>
      <c r="B140" s="1"/>
      <c r="C140" s="1"/>
      <c r="D140" s="1"/>
      <c r="E140" s="1"/>
      <c r="F140" s="1"/>
      <c r="G140" s="1"/>
    </row>
    <row r="141" spans="1:8" x14ac:dyDescent="0.25">
      <c r="A141" s="1"/>
      <c r="B141" s="1" t="s">
        <v>221</v>
      </c>
      <c r="C141" s="1"/>
      <c r="D141" s="1"/>
      <c r="E141" s="1"/>
      <c r="F141" s="1"/>
      <c r="G141" s="1"/>
    </row>
    <row r="142" spans="1:8" x14ac:dyDescent="0.25">
      <c r="A142" s="1"/>
      <c r="B142" s="1"/>
      <c r="C142" s="1" t="s">
        <v>222</v>
      </c>
      <c r="D142" s="1" t="s">
        <v>139</v>
      </c>
      <c r="E142" s="1"/>
      <c r="F142" s="1"/>
      <c r="G142" s="1"/>
      <c r="H142" s="59">
        <f>'[1]On Street Parking A-3320'!$E$9</f>
        <v>0</v>
      </c>
    </row>
    <row r="143" spans="1:8" x14ac:dyDescent="0.25">
      <c r="A143" s="1"/>
      <c r="B143" s="1"/>
      <c r="C143" s="1" t="s">
        <v>223</v>
      </c>
      <c r="D143" s="1" t="s">
        <v>7</v>
      </c>
      <c r="E143" s="1"/>
      <c r="F143" s="1"/>
      <c r="G143" s="1"/>
      <c r="H143" s="59">
        <f>'[1]On Street Parking A-3320'!$E$13</f>
        <v>0</v>
      </c>
    </row>
    <row r="144" spans="1:8" x14ac:dyDescent="0.25">
      <c r="A144" s="1"/>
      <c r="B144" s="1"/>
      <c r="C144" s="1" t="s">
        <v>224</v>
      </c>
      <c r="D144" s="1" t="s">
        <v>10</v>
      </c>
      <c r="E144" s="1"/>
      <c r="F144" s="1"/>
      <c r="G144" s="1"/>
      <c r="H144" s="65">
        <f>'[1]On Street Parking A-3320'!$E$28</f>
        <v>1200</v>
      </c>
    </row>
    <row r="145" spans="1:8" ht="13" thickBot="1" x14ac:dyDescent="0.3">
      <c r="A145" s="1"/>
      <c r="B145" s="1"/>
      <c r="C145" s="1" t="s">
        <v>225</v>
      </c>
      <c r="D145" s="1" t="s">
        <v>195</v>
      </c>
      <c r="E145" s="1"/>
      <c r="F145" s="1"/>
      <c r="G145" s="1"/>
      <c r="H145" s="60">
        <f>'[1]On Street Parking A-3320'!$E$33</f>
        <v>0</v>
      </c>
    </row>
    <row r="146" spans="1:8" x14ac:dyDescent="0.25">
      <c r="A146" s="1"/>
      <c r="B146" s="1"/>
      <c r="C146" s="61" t="s">
        <v>142</v>
      </c>
      <c r="D146" s="1"/>
      <c r="E146" s="1"/>
      <c r="F146" s="1"/>
      <c r="G146" s="1"/>
      <c r="H146" s="59">
        <f>H144+H143+H142+H145</f>
        <v>1200</v>
      </c>
    </row>
    <row r="147" spans="1:8" x14ac:dyDescent="0.25">
      <c r="A147" s="1"/>
      <c r="B147" s="1"/>
      <c r="C147" s="1"/>
      <c r="D147" s="1"/>
      <c r="E147" s="1"/>
      <c r="F147" s="1"/>
      <c r="G147" s="1"/>
    </row>
    <row r="148" spans="1:8" x14ac:dyDescent="0.25">
      <c r="A148" s="1"/>
      <c r="B148" s="1"/>
      <c r="C148" s="1"/>
      <c r="D148" s="1"/>
      <c r="E148" s="1"/>
      <c r="F148" s="1"/>
      <c r="G148" s="1"/>
    </row>
    <row r="149" spans="1:8" x14ac:dyDescent="0.25">
      <c r="A149" s="1"/>
      <c r="B149" s="1" t="s">
        <v>226</v>
      </c>
      <c r="C149" s="1"/>
      <c r="D149" s="1"/>
      <c r="E149" s="1"/>
      <c r="F149" s="1"/>
      <c r="G149" s="1"/>
    </row>
    <row r="150" spans="1:8" x14ac:dyDescent="0.25">
      <c r="A150" s="1"/>
      <c r="B150" s="1"/>
      <c r="C150" s="1" t="s">
        <v>227</v>
      </c>
      <c r="D150" s="1" t="s">
        <v>139</v>
      </c>
      <c r="E150" s="1"/>
      <c r="F150" s="1"/>
      <c r="G150" s="1"/>
      <c r="H150" s="59">
        <f>'[1]Fire Department A-3410'!$E$20</f>
        <v>277377</v>
      </c>
    </row>
    <row r="151" spans="1:8" x14ac:dyDescent="0.25">
      <c r="A151" s="1"/>
      <c r="B151" s="1"/>
      <c r="C151" s="1" t="s">
        <v>228</v>
      </c>
      <c r="D151" s="1" t="s">
        <v>7</v>
      </c>
      <c r="E151" s="1"/>
      <c r="F151" s="1"/>
      <c r="G151" s="1"/>
      <c r="H151" s="59">
        <f>'[1]Fire Department A-3410'!$E$34</f>
        <v>67000</v>
      </c>
    </row>
    <row r="152" spans="1:8" x14ac:dyDescent="0.25">
      <c r="A152" s="1"/>
      <c r="B152" s="1"/>
      <c r="C152" s="1" t="s">
        <v>229</v>
      </c>
      <c r="D152" s="1" t="s">
        <v>10</v>
      </c>
      <c r="E152" s="1"/>
      <c r="F152" s="1"/>
      <c r="G152" s="1"/>
      <c r="H152" s="65">
        <f>'[1]Fire Department A-3410'!$E$63</f>
        <v>91900</v>
      </c>
    </row>
    <row r="153" spans="1:8" ht="13" thickBot="1" x14ac:dyDescent="0.3">
      <c r="A153" s="1"/>
      <c r="B153" s="1"/>
      <c r="C153" s="1" t="s">
        <v>230</v>
      </c>
      <c r="D153" s="1" t="s">
        <v>195</v>
      </c>
      <c r="E153" s="1"/>
      <c r="F153" s="1"/>
      <c r="G153" s="1"/>
      <c r="H153" s="60">
        <f>'[1]Fire Department A-3410'!$E$67</f>
        <v>0</v>
      </c>
    </row>
    <row r="154" spans="1:8" x14ac:dyDescent="0.25">
      <c r="A154" s="1"/>
      <c r="B154" s="1"/>
      <c r="C154" s="61" t="s">
        <v>142</v>
      </c>
      <c r="D154" s="1"/>
      <c r="E154" s="1"/>
      <c r="F154" s="1"/>
      <c r="G154" s="1"/>
      <c r="H154" s="59">
        <f>H152+H151+H150+H153</f>
        <v>436277</v>
      </c>
    </row>
    <row r="155" spans="1:8" x14ac:dyDescent="0.25">
      <c r="A155" s="1"/>
      <c r="B155" s="1"/>
      <c r="C155" s="1"/>
      <c r="D155" s="1"/>
      <c r="E155" s="1"/>
      <c r="F155" s="1"/>
      <c r="G155" s="1"/>
    </row>
    <row r="156" spans="1:8" x14ac:dyDescent="0.25">
      <c r="A156" s="1"/>
      <c r="B156" s="1"/>
      <c r="C156" s="1"/>
      <c r="D156" s="1"/>
      <c r="E156" s="1"/>
      <c r="F156" s="1"/>
      <c r="G156" s="1"/>
    </row>
    <row r="157" spans="1:8" x14ac:dyDescent="0.25">
      <c r="A157" s="1"/>
      <c r="B157" s="1" t="s">
        <v>231</v>
      </c>
      <c r="C157" s="1"/>
      <c r="D157" s="1"/>
      <c r="E157" s="1"/>
      <c r="F157" s="1"/>
      <c r="G157" s="1"/>
    </row>
    <row r="158" spans="1:8" x14ac:dyDescent="0.25">
      <c r="A158" s="1"/>
      <c r="B158" s="1"/>
      <c r="C158" s="1" t="s">
        <v>232</v>
      </c>
      <c r="D158" s="1" t="s">
        <v>139</v>
      </c>
      <c r="E158" s="1"/>
      <c r="F158" s="1"/>
      <c r="G158" s="1"/>
      <c r="H158" s="59">
        <f>'[1] Animal Control A-3510 '!$E$9</f>
        <v>0</v>
      </c>
    </row>
    <row r="159" spans="1:8" x14ac:dyDescent="0.25">
      <c r="A159" s="1"/>
      <c r="B159" s="1"/>
      <c r="C159" s="1" t="s">
        <v>233</v>
      </c>
      <c r="D159" s="1" t="s">
        <v>10</v>
      </c>
      <c r="E159" s="1"/>
      <c r="F159" s="1"/>
      <c r="G159" s="1"/>
      <c r="H159" s="59">
        <f>'[1] Animal Control A-3510 '!$E$22</f>
        <v>0</v>
      </c>
    </row>
    <row r="160" spans="1:8" ht="13" thickBot="1" x14ac:dyDescent="0.3">
      <c r="A160" s="1"/>
      <c r="B160" s="1"/>
      <c r="C160" s="1" t="s">
        <v>234</v>
      </c>
      <c r="D160" s="1" t="s">
        <v>195</v>
      </c>
      <c r="E160" s="1"/>
      <c r="F160" s="1"/>
      <c r="G160" s="1"/>
      <c r="H160" s="60">
        <f>'[1] Animal Control A-3510 '!$E$29</f>
        <v>0</v>
      </c>
    </row>
    <row r="161" spans="1:8" x14ac:dyDescent="0.25">
      <c r="A161" s="1"/>
      <c r="B161" s="1"/>
      <c r="C161" s="61" t="s">
        <v>142</v>
      </c>
      <c r="D161" s="1"/>
      <c r="E161" s="1"/>
      <c r="F161" s="1"/>
      <c r="G161" s="1"/>
      <c r="H161" s="59">
        <f>H158+H159+H160</f>
        <v>0</v>
      </c>
    </row>
    <row r="162" spans="1:8" x14ac:dyDescent="0.25">
      <c r="A162" s="1"/>
      <c r="B162" s="1"/>
      <c r="C162" s="1"/>
      <c r="D162" s="1"/>
      <c r="E162" s="1"/>
      <c r="F162" s="1"/>
      <c r="G162" s="1"/>
    </row>
    <row r="163" spans="1:8" x14ac:dyDescent="0.25">
      <c r="A163" s="1"/>
      <c r="B163" s="1"/>
      <c r="C163" s="1"/>
      <c r="D163" s="1"/>
      <c r="E163" s="1"/>
      <c r="F163" s="1"/>
      <c r="G163" s="1"/>
    </row>
    <row r="164" spans="1:8" x14ac:dyDescent="0.25">
      <c r="A164" s="1"/>
      <c r="B164" s="1" t="s">
        <v>235</v>
      </c>
      <c r="C164" s="1"/>
      <c r="D164" s="1"/>
      <c r="E164" s="1"/>
      <c r="F164" s="1"/>
      <c r="G164" s="1"/>
    </row>
    <row r="165" spans="1:8" x14ac:dyDescent="0.25">
      <c r="A165" s="1"/>
      <c r="B165" s="1"/>
      <c r="C165" s="1" t="s">
        <v>236</v>
      </c>
      <c r="D165" s="1" t="s">
        <v>139</v>
      </c>
      <c r="E165" s="1"/>
      <c r="F165" s="1"/>
      <c r="G165" s="1"/>
      <c r="H165" s="59">
        <f>'[1]Safety Inspections A-3620'!$E$11</f>
        <v>45304</v>
      </c>
    </row>
    <row r="166" spans="1:8" x14ac:dyDescent="0.25">
      <c r="A166" s="1"/>
      <c r="B166" s="1"/>
      <c r="C166" s="1" t="s">
        <v>237</v>
      </c>
      <c r="D166" s="1" t="s">
        <v>7</v>
      </c>
      <c r="E166" s="1"/>
      <c r="F166" s="1"/>
      <c r="G166" s="1"/>
      <c r="H166" s="59">
        <f>'[1]Safety Inspections A-3620'!$E$16</f>
        <v>0</v>
      </c>
    </row>
    <row r="167" spans="1:8" x14ac:dyDescent="0.25">
      <c r="A167" s="1"/>
      <c r="B167" s="1"/>
      <c r="C167" s="1" t="s">
        <v>238</v>
      </c>
      <c r="D167" s="1" t="s">
        <v>10</v>
      </c>
      <c r="E167" s="1"/>
      <c r="F167" s="1"/>
      <c r="G167" s="1"/>
      <c r="H167" s="65">
        <f>'[1]Safety Inspections A-3620'!$E$49</f>
        <v>35700</v>
      </c>
    </row>
    <row r="168" spans="1:8" x14ac:dyDescent="0.25">
      <c r="A168" s="1"/>
      <c r="B168" s="1"/>
      <c r="C168" s="1" t="s">
        <v>239</v>
      </c>
      <c r="D168" s="1" t="s">
        <v>195</v>
      </c>
      <c r="E168" s="1"/>
      <c r="F168" s="1"/>
      <c r="G168" s="1"/>
      <c r="H168" s="67">
        <f>'[1]Safety Inspections A-3620'!$E$55</f>
        <v>9000</v>
      </c>
    </row>
    <row r="169" spans="1:8" x14ac:dyDescent="0.25">
      <c r="A169" s="1"/>
      <c r="B169" s="1"/>
      <c r="C169" s="61" t="s">
        <v>142</v>
      </c>
      <c r="D169" s="1"/>
      <c r="E169" s="1"/>
      <c r="F169" s="1"/>
      <c r="G169" s="1"/>
      <c r="H169" s="59">
        <f>H168+H167+H166+H165</f>
        <v>90004</v>
      </c>
    </row>
    <row r="170" spans="1:8" ht="13" thickBot="1" x14ac:dyDescent="0.3">
      <c r="A170" s="1"/>
      <c r="B170" s="1"/>
      <c r="C170" s="1"/>
      <c r="D170" s="1"/>
      <c r="E170" s="1"/>
      <c r="F170" s="1"/>
      <c r="G170" s="1"/>
      <c r="H170" s="62"/>
    </row>
    <row r="171" spans="1:8" ht="13.5" thickTop="1" x14ac:dyDescent="0.3">
      <c r="A171" s="16" t="s">
        <v>240</v>
      </c>
      <c r="B171" s="16"/>
      <c r="C171" s="16"/>
      <c r="D171" s="16"/>
      <c r="E171" s="16"/>
      <c r="F171" s="16"/>
      <c r="G171" s="16"/>
      <c r="H171" s="66">
        <f>H169+H161+H154+H146+H138+H130+H125</f>
        <v>1733941</v>
      </c>
    </row>
    <row r="172" spans="1:8" x14ac:dyDescent="0.25">
      <c r="A172" s="1"/>
      <c r="B172" s="1"/>
      <c r="C172" s="1"/>
      <c r="D172" s="1"/>
      <c r="E172" s="1"/>
      <c r="F172" s="1"/>
      <c r="G172" s="1"/>
    </row>
    <row r="173" spans="1:8" x14ac:dyDescent="0.25">
      <c r="A173" s="1"/>
      <c r="B173" s="1"/>
      <c r="C173" s="1"/>
      <c r="D173" s="1"/>
      <c r="E173" s="1"/>
      <c r="F173" s="1"/>
      <c r="G173" s="1"/>
    </row>
    <row r="174" spans="1:8" ht="13" x14ac:dyDescent="0.3">
      <c r="A174" s="16" t="s">
        <v>241</v>
      </c>
      <c r="B174" s="1"/>
      <c r="C174" s="1"/>
      <c r="D174" s="1"/>
      <c r="E174" s="1"/>
      <c r="F174" s="1"/>
      <c r="G174" s="1"/>
    </row>
    <row r="175" spans="1:8" x14ac:dyDescent="0.25">
      <c r="A175" s="1"/>
      <c r="B175" s="1" t="s">
        <v>242</v>
      </c>
      <c r="C175" s="1"/>
      <c r="D175" s="1"/>
      <c r="E175" s="1"/>
      <c r="F175" s="1"/>
      <c r="G175" s="1"/>
    </row>
    <row r="176" spans="1:8" x14ac:dyDescent="0.25">
      <c r="A176" s="1"/>
      <c r="B176" s="1"/>
      <c r="C176" s="1" t="s">
        <v>243</v>
      </c>
      <c r="D176" s="1" t="s">
        <v>139</v>
      </c>
      <c r="E176" s="1"/>
      <c r="F176" s="1"/>
      <c r="G176" s="1"/>
      <c r="H176" s="59">
        <f>'[1]Registar of Vital Stats A-4020'!$E$14</f>
        <v>17075</v>
      </c>
    </row>
    <row r="177" spans="1:8" ht="13" thickBot="1" x14ac:dyDescent="0.3">
      <c r="A177" s="1"/>
      <c r="B177" s="1"/>
      <c r="C177" s="1" t="s">
        <v>244</v>
      </c>
      <c r="D177" s="1" t="s">
        <v>10</v>
      </c>
      <c r="E177" s="1"/>
      <c r="F177" s="1"/>
      <c r="G177" s="1"/>
      <c r="H177" s="60">
        <f>'[1]Registar of Vital Stats A-4020'!$E$30</f>
        <v>1300</v>
      </c>
    </row>
    <row r="178" spans="1:8" x14ac:dyDescent="0.25">
      <c r="A178" s="1"/>
      <c r="B178" s="1"/>
      <c r="C178" s="61" t="s">
        <v>142</v>
      </c>
      <c r="D178" s="1"/>
      <c r="E178" s="1"/>
      <c r="F178" s="1"/>
      <c r="G178" s="1"/>
      <c r="H178" s="68">
        <f>H177+H176</f>
        <v>18375</v>
      </c>
    </row>
    <row r="179" spans="1:8" x14ac:dyDescent="0.25">
      <c r="A179" s="1"/>
      <c r="B179" s="1"/>
      <c r="C179" s="1"/>
      <c r="D179" s="1"/>
      <c r="E179" s="1"/>
      <c r="F179" s="1"/>
      <c r="G179" s="1"/>
    </row>
    <row r="180" spans="1:8" x14ac:dyDescent="0.25">
      <c r="A180" s="1"/>
      <c r="B180" s="1"/>
      <c r="C180" s="1"/>
      <c r="D180" s="1"/>
      <c r="E180" s="1"/>
      <c r="F180" s="1"/>
      <c r="G180" s="1"/>
    </row>
    <row r="181" spans="1:8" x14ac:dyDescent="0.25">
      <c r="A181" s="1"/>
      <c r="B181" s="1" t="s">
        <v>245</v>
      </c>
      <c r="C181" s="1"/>
      <c r="D181" s="1"/>
      <c r="E181" s="1"/>
      <c r="F181" s="1"/>
      <c r="G181" s="1"/>
    </row>
    <row r="182" spans="1:8" x14ac:dyDescent="0.25">
      <c r="A182" s="1"/>
      <c r="B182" s="1"/>
      <c r="C182" s="1" t="s">
        <v>246</v>
      </c>
      <c r="D182" s="1" t="s">
        <v>139</v>
      </c>
      <c r="E182" s="1"/>
      <c r="F182" s="1"/>
      <c r="G182" s="1"/>
      <c r="H182" s="59">
        <f>'[1]Ambulance Services A-4540'!$E$11</f>
        <v>820130</v>
      </c>
    </row>
    <row r="183" spans="1:8" x14ac:dyDescent="0.25">
      <c r="A183" s="1"/>
      <c r="B183" s="1"/>
      <c r="C183" s="1" t="s">
        <v>247</v>
      </c>
      <c r="D183" s="1" t="s">
        <v>7</v>
      </c>
      <c r="E183" s="1"/>
      <c r="F183" s="1"/>
      <c r="G183" s="1"/>
      <c r="H183" s="59">
        <f>'[1]Ambulance Services A-4540'!$E$18</f>
        <v>0</v>
      </c>
    </row>
    <row r="184" spans="1:8" x14ac:dyDescent="0.25">
      <c r="A184" s="1"/>
      <c r="B184" s="1"/>
      <c r="C184" s="1" t="s">
        <v>248</v>
      </c>
      <c r="D184" s="1" t="s">
        <v>249</v>
      </c>
      <c r="E184" s="1"/>
      <c r="F184" s="1"/>
      <c r="G184" s="1"/>
      <c r="H184" s="59">
        <f>'[1]Ambulance Services A-4540'!$E$22</f>
        <v>0</v>
      </c>
    </row>
    <row r="185" spans="1:8" x14ac:dyDescent="0.25">
      <c r="A185" s="1"/>
      <c r="B185" s="1"/>
      <c r="C185" s="1" t="s">
        <v>250</v>
      </c>
      <c r="D185" s="1" t="s">
        <v>10</v>
      </c>
      <c r="E185" s="1"/>
      <c r="F185" s="1"/>
      <c r="G185" s="1"/>
      <c r="H185" s="65">
        <f>'[1]Ambulance Services A-4540'!$E$38</f>
        <v>151200</v>
      </c>
    </row>
    <row r="186" spans="1:8" ht="13" thickBot="1" x14ac:dyDescent="0.3">
      <c r="A186" s="1"/>
      <c r="B186" s="1"/>
      <c r="C186" s="1" t="s">
        <v>251</v>
      </c>
      <c r="D186" s="1" t="s">
        <v>11</v>
      </c>
      <c r="E186" s="1"/>
      <c r="F186" s="1"/>
      <c r="G186" s="1"/>
      <c r="H186" s="60">
        <f>'[1]Ambulance Services A-4540'!$E$42</f>
        <v>14000</v>
      </c>
    </row>
    <row r="187" spans="1:8" x14ac:dyDescent="0.25">
      <c r="A187" s="1"/>
      <c r="B187" s="1"/>
      <c r="C187" s="61" t="s">
        <v>142</v>
      </c>
      <c r="D187" s="1"/>
      <c r="E187" s="1"/>
      <c r="F187" s="1"/>
      <c r="G187" s="1"/>
      <c r="H187" s="59">
        <f>H185+H183+H182+H184+H186</f>
        <v>985330</v>
      </c>
    </row>
    <row r="188" spans="1:8" ht="13" thickBot="1" x14ac:dyDescent="0.3">
      <c r="A188" s="1"/>
      <c r="B188" s="1"/>
      <c r="C188" s="1"/>
      <c r="D188" s="1"/>
      <c r="E188" s="1"/>
      <c r="F188" s="1"/>
      <c r="G188" s="1"/>
      <c r="H188" s="62"/>
    </row>
    <row r="189" spans="1:8" ht="13.5" thickTop="1" x14ac:dyDescent="0.3">
      <c r="A189" s="16" t="s">
        <v>252</v>
      </c>
      <c r="B189" s="16"/>
      <c r="C189" s="16"/>
      <c r="D189" s="16"/>
      <c r="E189" s="16"/>
      <c r="F189" s="16"/>
      <c r="G189" s="16"/>
      <c r="H189" s="66">
        <f>H187+H178</f>
        <v>1003705</v>
      </c>
    </row>
    <row r="190" spans="1:8" x14ac:dyDescent="0.25">
      <c r="A190" s="1"/>
      <c r="B190" s="1"/>
      <c r="C190" s="1"/>
      <c r="D190" s="1"/>
      <c r="E190" s="1"/>
      <c r="F190" s="1"/>
      <c r="G190" s="1"/>
    </row>
    <row r="191" spans="1:8" x14ac:dyDescent="0.25">
      <c r="A191" s="1"/>
      <c r="B191" s="1"/>
      <c r="C191" s="1"/>
      <c r="D191" s="1"/>
      <c r="E191" s="1"/>
      <c r="F191" s="1"/>
      <c r="G191" s="1"/>
    </row>
    <row r="192" spans="1:8" ht="13" x14ac:dyDescent="0.3">
      <c r="A192" s="16" t="s">
        <v>253</v>
      </c>
      <c r="B192" s="1"/>
      <c r="C192" s="1"/>
      <c r="D192" s="1"/>
      <c r="E192" s="1"/>
      <c r="F192" s="1"/>
      <c r="G192" s="1"/>
    </row>
    <row r="193" spans="1:8" x14ac:dyDescent="0.25">
      <c r="A193" s="1"/>
      <c r="B193" s="1" t="s">
        <v>254</v>
      </c>
      <c r="C193" s="1"/>
      <c r="D193" s="1"/>
      <c r="E193" s="1"/>
      <c r="F193" s="1"/>
      <c r="G193" s="1"/>
    </row>
    <row r="194" spans="1:8" x14ac:dyDescent="0.25">
      <c r="A194" s="1"/>
      <c r="B194" s="1"/>
      <c r="C194" s="1" t="s">
        <v>255</v>
      </c>
      <c r="D194" s="1" t="s">
        <v>139</v>
      </c>
      <c r="E194" s="1"/>
      <c r="F194" s="1"/>
      <c r="G194" s="1"/>
      <c r="H194" s="59">
        <f>'[1]Street Administration A-5010'!$E$12</f>
        <v>18152</v>
      </c>
    </row>
    <row r="195" spans="1:8" x14ac:dyDescent="0.25">
      <c r="A195" s="1"/>
      <c r="B195" s="1"/>
      <c r="C195" s="1" t="s">
        <v>256</v>
      </c>
      <c r="D195" s="1" t="s">
        <v>7</v>
      </c>
      <c r="E195" s="1"/>
      <c r="F195" s="1"/>
      <c r="G195" s="1"/>
      <c r="H195" s="59">
        <f>'[1]Street Administration A-5010'!$E$18</f>
        <v>0</v>
      </c>
    </row>
    <row r="196" spans="1:8" x14ac:dyDescent="0.25">
      <c r="A196" s="1"/>
      <c r="B196" s="1"/>
      <c r="C196" s="1" t="s">
        <v>257</v>
      </c>
      <c r="D196" s="1" t="s">
        <v>10</v>
      </c>
      <c r="E196" s="1"/>
      <c r="F196" s="1"/>
      <c r="G196" s="1"/>
      <c r="H196" s="65">
        <f>'[1]Street Administration A-5010'!$E$31</f>
        <v>2050</v>
      </c>
    </row>
    <row r="197" spans="1:8" ht="13" thickBot="1" x14ac:dyDescent="0.3">
      <c r="A197" s="1"/>
      <c r="B197" s="1"/>
      <c r="C197" s="1" t="s">
        <v>258</v>
      </c>
      <c r="D197" s="1" t="s">
        <v>11</v>
      </c>
      <c r="E197" s="1"/>
      <c r="F197" s="1"/>
      <c r="G197" s="1"/>
      <c r="H197" s="60">
        <f>'[1]Street Administration A-5010'!$E$36</f>
        <v>0</v>
      </c>
    </row>
    <row r="198" spans="1:8" x14ac:dyDescent="0.25">
      <c r="A198" s="1"/>
      <c r="B198" s="1"/>
      <c r="C198" s="61" t="s">
        <v>142</v>
      </c>
      <c r="D198" s="1"/>
      <c r="E198" s="1"/>
      <c r="F198" s="1"/>
      <c r="G198" s="1"/>
      <c r="H198" s="59">
        <f>H196+H195+H194+H197</f>
        <v>20202</v>
      </c>
    </row>
    <row r="199" spans="1:8" x14ac:dyDescent="0.25">
      <c r="A199" s="1"/>
      <c r="B199" s="1"/>
      <c r="C199" s="1"/>
      <c r="D199" s="1"/>
      <c r="E199" s="1"/>
      <c r="F199" s="1"/>
      <c r="G199" s="1"/>
    </row>
    <row r="200" spans="1:8" x14ac:dyDescent="0.25">
      <c r="A200" s="1"/>
      <c r="B200" s="1"/>
      <c r="C200" s="1"/>
      <c r="D200" s="1"/>
      <c r="E200" s="1"/>
      <c r="F200" s="1"/>
      <c r="G200" s="1"/>
    </row>
    <row r="201" spans="1:8" x14ac:dyDescent="0.25">
      <c r="A201" s="1"/>
      <c r="B201" s="1" t="s">
        <v>259</v>
      </c>
      <c r="C201" s="1"/>
      <c r="D201" s="1"/>
      <c r="E201" s="1"/>
      <c r="F201" s="1"/>
      <c r="G201" s="1"/>
    </row>
    <row r="202" spans="1:8" x14ac:dyDescent="0.25">
      <c r="A202" s="1"/>
      <c r="B202" s="1"/>
      <c r="C202" s="1" t="s">
        <v>260</v>
      </c>
      <c r="D202" s="1" t="s">
        <v>139</v>
      </c>
      <c r="E202" s="1"/>
      <c r="F202" s="1"/>
      <c r="G202" s="1"/>
      <c r="H202" s="59">
        <f>'[1]Street Maintenance A-5110'!$E$10</f>
        <v>109915</v>
      </c>
    </row>
    <row r="203" spans="1:8" x14ac:dyDescent="0.25">
      <c r="A203" s="1"/>
      <c r="B203" s="1"/>
      <c r="C203" s="1" t="s">
        <v>261</v>
      </c>
      <c r="D203" s="1" t="s">
        <v>7</v>
      </c>
      <c r="E203" s="1"/>
      <c r="F203" s="1"/>
      <c r="G203" s="1"/>
      <c r="H203" s="65">
        <f>'[1]Street Maintenance A-5110'!$E$16</f>
        <v>0</v>
      </c>
    </row>
    <row r="204" spans="1:8" x14ac:dyDescent="0.25">
      <c r="A204" s="1"/>
      <c r="B204" s="1"/>
      <c r="C204" s="1" t="s">
        <v>262</v>
      </c>
      <c r="D204" s="1" t="s">
        <v>10</v>
      </c>
      <c r="E204" s="1"/>
      <c r="F204" s="1"/>
      <c r="G204" s="1"/>
      <c r="H204" s="65">
        <f>'[1]Street Maintenance A-5110'!$E$49</f>
        <v>149900</v>
      </c>
    </row>
    <row r="205" spans="1:8" ht="13" thickBot="1" x14ac:dyDescent="0.3">
      <c r="A205" s="1"/>
      <c r="B205" s="1"/>
      <c r="C205" s="1" t="s">
        <v>263</v>
      </c>
      <c r="D205" s="1" t="s">
        <v>195</v>
      </c>
      <c r="E205" s="1"/>
      <c r="F205" s="1"/>
      <c r="G205" s="1"/>
      <c r="H205" s="60">
        <f>'[1]Street Maintenance A-5110'!$E$55</f>
        <v>0</v>
      </c>
    </row>
    <row r="206" spans="1:8" x14ac:dyDescent="0.25">
      <c r="A206" s="1"/>
      <c r="B206" s="1"/>
      <c r="C206" s="61" t="s">
        <v>142</v>
      </c>
      <c r="D206" s="1"/>
      <c r="E206" s="1"/>
      <c r="F206" s="1"/>
      <c r="G206" s="1"/>
      <c r="H206" s="59">
        <f>H204+H203+H202+H205</f>
        <v>259815</v>
      </c>
    </row>
    <row r="207" spans="1:8" x14ac:dyDescent="0.25">
      <c r="A207" s="1"/>
      <c r="B207" s="1"/>
      <c r="C207" s="61"/>
      <c r="D207" s="1"/>
      <c r="E207" s="1"/>
      <c r="F207" s="1"/>
      <c r="G207" s="1"/>
    </row>
    <row r="208" spans="1:8" x14ac:dyDescent="0.25">
      <c r="A208" s="1"/>
      <c r="B208" s="1"/>
      <c r="C208" s="1"/>
      <c r="D208" s="1"/>
      <c r="E208" s="1"/>
      <c r="F208" s="1"/>
      <c r="G208" s="1"/>
    </row>
    <row r="209" spans="1:8" x14ac:dyDescent="0.25">
      <c r="A209" s="1"/>
      <c r="B209" s="1" t="s">
        <v>264</v>
      </c>
      <c r="C209" s="1"/>
      <c r="D209" s="1"/>
      <c r="E209" s="1"/>
      <c r="F209" s="1"/>
      <c r="G209" s="1"/>
    </row>
    <row r="210" spans="1:8" x14ac:dyDescent="0.25">
      <c r="A210" s="1"/>
      <c r="B210" s="1"/>
      <c r="C210" s="1" t="s">
        <v>265</v>
      </c>
      <c r="D210" s="1" t="s">
        <v>10</v>
      </c>
      <c r="E210" s="1"/>
      <c r="F210" s="1"/>
      <c r="G210" s="1"/>
      <c r="H210" s="65">
        <f>'[1]CHIPS A-5110.42'!$E$25</f>
        <v>194854</v>
      </c>
    </row>
    <row r="211" spans="1:8" ht="13" thickBot="1" x14ac:dyDescent="0.3">
      <c r="A211" s="1"/>
      <c r="B211" s="1"/>
      <c r="C211" s="1" t="s">
        <v>266</v>
      </c>
      <c r="D211" s="1" t="s">
        <v>267</v>
      </c>
      <c r="E211" s="1"/>
      <c r="F211" s="1"/>
      <c r="G211" s="1"/>
      <c r="H211" s="60">
        <f>'[1]Paving Reserve A-5115'!$E$28</f>
        <v>0</v>
      </c>
    </row>
    <row r="212" spans="1:8" x14ac:dyDescent="0.25">
      <c r="A212" s="1"/>
      <c r="B212" s="1"/>
      <c r="C212" s="61" t="s">
        <v>142</v>
      </c>
      <c r="D212" s="1"/>
      <c r="E212" s="1"/>
      <c r="F212" s="1"/>
      <c r="G212" s="1"/>
      <c r="H212" s="59">
        <f>H211+H210</f>
        <v>194854</v>
      </c>
    </row>
    <row r="213" spans="1:8" x14ac:dyDescent="0.25">
      <c r="A213" s="1"/>
      <c r="B213" s="1"/>
      <c r="C213" s="61"/>
      <c r="D213" s="1"/>
      <c r="E213" s="1"/>
      <c r="F213" s="1"/>
      <c r="G213" s="1"/>
    </row>
    <row r="214" spans="1:8" x14ac:dyDescent="0.25">
      <c r="A214" s="1"/>
      <c r="B214" s="1" t="s">
        <v>268</v>
      </c>
      <c r="C214" s="61"/>
      <c r="D214" s="1"/>
      <c r="E214" s="1"/>
      <c r="F214" s="1"/>
      <c r="G214" s="1"/>
    </row>
    <row r="215" spans="1:8" ht="13" thickBot="1" x14ac:dyDescent="0.3">
      <c r="A215" s="1"/>
      <c r="B215" s="1"/>
      <c r="C215" s="1" t="s">
        <v>269</v>
      </c>
      <c r="D215" s="1" t="s">
        <v>10</v>
      </c>
      <c r="E215" s="1"/>
      <c r="F215" s="1"/>
      <c r="G215" s="1"/>
      <c r="H215" s="60">
        <f>'[1]EcoDev and Tourism A-5125'!$E$28</f>
        <v>5000</v>
      </c>
    </row>
    <row r="216" spans="1:8" x14ac:dyDescent="0.25">
      <c r="A216" s="1"/>
      <c r="B216" s="1"/>
      <c r="C216" s="61" t="s">
        <v>142</v>
      </c>
      <c r="D216" s="1"/>
      <c r="E216" s="1"/>
      <c r="F216" s="1"/>
      <c r="G216" s="1"/>
      <c r="H216" s="59">
        <f>H215</f>
        <v>5000</v>
      </c>
    </row>
    <row r="217" spans="1:8" x14ac:dyDescent="0.25">
      <c r="A217" s="1"/>
      <c r="B217" s="1"/>
      <c r="C217" s="1"/>
      <c r="D217" s="1"/>
      <c r="E217" s="1"/>
      <c r="F217" s="1"/>
      <c r="G217" s="1"/>
    </row>
    <row r="218" spans="1:8" x14ac:dyDescent="0.25">
      <c r="A218" s="1"/>
      <c r="B218" s="1"/>
      <c r="C218" s="1"/>
      <c r="D218" s="1"/>
      <c r="E218" s="1"/>
      <c r="F218" s="1"/>
      <c r="G218" s="1"/>
    </row>
    <row r="219" spans="1:8" x14ac:dyDescent="0.25">
      <c r="A219" s="1"/>
      <c r="B219" s="1" t="s">
        <v>270</v>
      </c>
      <c r="C219" s="1"/>
      <c r="D219" s="1"/>
      <c r="E219" s="1"/>
      <c r="F219" s="1"/>
      <c r="G219" s="1"/>
    </row>
    <row r="220" spans="1:8" x14ac:dyDescent="0.25">
      <c r="A220" s="1"/>
      <c r="B220" s="1"/>
      <c r="C220" s="1" t="s">
        <v>271</v>
      </c>
      <c r="D220" s="1" t="s">
        <v>139</v>
      </c>
      <c r="E220" s="1"/>
      <c r="F220" s="1"/>
      <c r="G220" s="1"/>
      <c r="H220" s="59">
        <f>'[1]Snow Removal A-5142'!$E$9</f>
        <v>77146</v>
      </c>
    </row>
    <row r="221" spans="1:8" x14ac:dyDescent="0.25">
      <c r="A221" s="1"/>
      <c r="B221" s="1"/>
      <c r="C221" s="1" t="s">
        <v>272</v>
      </c>
      <c r="D221" s="1" t="s">
        <v>7</v>
      </c>
      <c r="E221" s="1"/>
      <c r="F221" s="1"/>
      <c r="G221" s="1"/>
      <c r="H221" s="59">
        <f>'[1]Snow Removal A-5142'!$E$18</f>
        <v>0</v>
      </c>
    </row>
    <row r="222" spans="1:8" x14ac:dyDescent="0.25">
      <c r="A222" s="1"/>
      <c r="B222" s="1"/>
      <c r="C222" s="1" t="s">
        <v>273</v>
      </c>
      <c r="D222" s="1" t="s">
        <v>10</v>
      </c>
      <c r="E222" s="1"/>
      <c r="F222" s="1"/>
      <c r="G222" s="1"/>
      <c r="H222" s="59">
        <f>'[1]Snow Removal A-5142'!$E$36</f>
        <v>67750</v>
      </c>
    </row>
    <row r="223" spans="1:8" ht="13" thickBot="1" x14ac:dyDescent="0.3">
      <c r="A223" s="1"/>
      <c r="B223" s="1"/>
      <c r="C223" s="1" t="s">
        <v>274</v>
      </c>
      <c r="D223" s="1" t="s">
        <v>195</v>
      </c>
      <c r="E223" s="1"/>
      <c r="F223" s="1"/>
      <c r="G223" s="1"/>
      <c r="H223" s="60">
        <f>'[1]Snow Removal A-5142'!$E$42</f>
        <v>0</v>
      </c>
    </row>
    <row r="224" spans="1:8" x14ac:dyDescent="0.25">
      <c r="A224" s="1"/>
      <c r="B224" s="1"/>
      <c r="C224" s="61" t="s">
        <v>142</v>
      </c>
      <c r="D224" s="1"/>
      <c r="E224" s="1"/>
      <c r="F224" s="1"/>
      <c r="G224" s="1"/>
      <c r="H224" s="59">
        <f>H223+H222+H221+H220</f>
        <v>144896</v>
      </c>
    </row>
    <row r="225" spans="1:8" x14ac:dyDescent="0.25">
      <c r="A225" s="1"/>
      <c r="B225" s="1"/>
      <c r="C225" s="1"/>
      <c r="D225" s="1"/>
      <c r="E225" s="1"/>
      <c r="F225" s="1"/>
      <c r="G225" s="1"/>
    </row>
    <row r="226" spans="1:8" x14ac:dyDescent="0.25">
      <c r="A226" s="1"/>
      <c r="B226" s="1"/>
      <c r="C226" s="1"/>
      <c r="D226" s="1"/>
      <c r="E226" s="1"/>
      <c r="F226" s="1"/>
      <c r="G226" s="1"/>
    </row>
    <row r="227" spans="1:8" x14ac:dyDescent="0.25">
      <c r="A227" s="1"/>
      <c r="B227" s="1" t="s">
        <v>275</v>
      </c>
      <c r="C227" s="1"/>
      <c r="D227" s="1"/>
      <c r="E227" s="1"/>
      <c r="F227" s="1"/>
      <c r="G227" s="1"/>
    </row>
    <row r="228" spans="1:8" x14ac:dyDescent="0.25">
      <c r="A228" s="1"/>
      <c r="B228" s="1"/>
      <c r="C228" s="1" t="s">
        <v>276</v>
      </c>
      <c r="D228" s="1" t="s">
        <v>10</v>
      </c>
      <c r="E228" s="1"/>
      <c r="F228" s="1"/>
      <c r="G228" s="1"/>
      <c r="H228" s="65">
        <f>'[1]Street Lighting A-5182'!$E$23</f>
        <v>25000</v>
      </c>
    </row>
    <row r="229" spans="1:8" ht="13" thickBot="1" x14ac:dyDescent="0.3">
      <c r="A229" s="1"/>
      <c r="B229" s="1"/>
      <c r="C229" s="1" t="s">
        <v>277</v>
      </c>
      <c r="D229" s="1"/>
      <c r="E229" s="1"/>
      <c r="F229" s="1"/>
      <c r="G229" s="1"/>
      <c r="H229" s="60">
        <f>'[1]TOTAL ALPHA-NUM (20-21)'!$F$35</f>
        <v>0</v>
      </c>
    </row>
    <row r="230" spans="1:8" x14ac:dyDescent="0.25">
      <c r="A230" s="1"/>
      <c r="B230" s="1"/>
      <c r="C230" s="61" t="s">
        <v>142</v>
      </c>
      <c r="D230" s="1"/>
      <c r="E230" s="1"/>
      <c r="F230" s="1"/>
      <c r="G230" s="1"/>
      <c r="H230" s="59">
        <f>H229+H228</f>
        <v>25000</v>
      </c>
    </row>
    <row r="231" spans="1:8" x14ac:dyDescent="0.25">
      <c r="A231" s="1"/>
      <c r="B231" s="1"/>
      <c r="C231" s="61"/>
      <c r="D231" s="1"/>
      <c r="E231" s="1"/>
      <c r="F231" s="1"/>
      <c r="G231" s="1"/>
    </row>
    <row r="232" spans="1:8" x14ac:dyDescent="0.25">
      <c r="A232" s="1"/>
      <c r="B232" s="1"/>
      <c r="C232" s="61"/>
      <c r="D232" s="1"/>
      <c r="E232" s="1"/>
      <c r="F232" s="1"/>
      <c r="G232" s="1"/>
    </row>
    <row r="233" spans="1:8" x14ac:dyDescent="0.25">
      <c r="A233" s="1"/>
      <c r="B233" s="1" t="s">
        <v>278</v>
      </c>
      <c r="C233" s="1"/>
      <c r="D233" s="1"/>
      <c r="E233" s="1"/>
      <c r="F233" s="1"/>
      <c r="G233" s="1"/>
      <c r="H233" s="65"/>
    </row>
    <row r="234" spans="1:8" x14ac:dyDescent="0.25">
      <c r="A234" s="1"/>
      <c r="B234" s="1"/>
      <c r="C234" s="1" t="s">
        <v>279</v>
      </c>
      <c r="D234" s="1" t="s">
        <v>139</v>
      </c>
      <c r="E234" s="1"/>
      <c r="F234" s="1"/>
      <c r="G234" s="1"/>
      <c r="H234" s="59">
        <f>'[1]Off Street Parking A-5650'!$E$10</f>
        <v>0</v>
      </c>
    </row>
    <row r="235" spans="1:8" x14ac:dyDescent="0.25">
      <c r="A235" s="1"/>
      <c r="B235" s="1"/>
      <c r="C235" s="1" t="s">
        <v>280</v>
      </c>
      <c r="D235" s="1" t="s">
        <v>10</v>
      </c>
      <c r="E235" s="1"/>
      <c r="F235" s="1"/>
      <c r="G235" s="1"/>
      <c r="H235" s="59">
        <f>'[1]Off Street Parking A-5650'!$E$27</f>
        <v>1750</v>
      </c>
    </row>
    <row r="236" spans="1:8" ht="13" thickBot="1" x14ac:dyDescent="0.3">
      <c r="A236" s="1"/>
      <c r="B236" s="1"/>
      <c r="C236" s="1" t="s">
        <v>281</v>
      </c>
      <c r="D236" s="1" t="s">
        <v>282</v>
      </c>
      <c r="E236" s="1"/>
      <c r="F236" s="1"/>
      <c r="G236" s="1"/>
      <c r="H236" s="60">
        <f>'[1]Off Street Parking A-5650'!$E$31</f>
        <v>0</v>
      </c>
    </row>
    <row r="237" spans="1:8" x14ac:dyDescent="0.25">
      <c r="A237" s="1"/>
      <c r="B237" s="1"/>
      <c r="C237" s="61" t="s">
        <v>142</v>
      </c>
      <c r="D237" s="1"/>
      <c r="E237" s="1"/>
      <c r="F237" s="1"/>
      <c r="G237" s="1"/>
      <c r="H237" s="65">
        <f>H234+H236+H235</f>
        <v>1750</v>
      </c>
    </row>
    <row r="238" spans="1:8" ht="13" thickBot="1" x14ac:dyDescent="0.3">
      <c r="A238" s="1"/>
      <c r="B238" s="1"/>
      <c r="C238" s="1"/>
      <c r="D238" s="1"/>
      <c r="E238" s="1"/>
      <c r="F238" s="1"/>
      <c r="G238" s="1"/>
      <c r="H238" s="62"/>
    </row>
    <row r="239" spans="1:8" s="42" customFormat="1" ht="13.5" thickTop="1" x14ac:dyDescent="0.3">
      <c r="A239" s="16" t="s">
        <v>283</v>
      </c>
      <c r="B239" s="16"/>
      <c r="C239" s="16"/>
      <c r="D239" s="16"/>
      <c r="E239" s="16"/>
      <c r="F239" s="16"/>
      <c r="G239" s="16"/>
      <c r="H239" s="66">
        <f>H230+H224+H212+H206+H198+H237+H216</f>
        <v>651517</v>
      </c>
    </row>
    <row r="240" spans="1:8" x14ac:dyDescent="0.25">
      <c r="A240" s="1"/>
      <c r="B240" s="1"/>
      <c r="C240" s="1"/>
      <c r="D240" s="1"/>
      <c r="E240" s="1"/>
      <c r="F240" s="1"/>
      <c r="G240" s="1"/>
    </row>
    <row r="241" spans="1:8" x14ac:dyDescent="0.25">
      <c r="A241" s="1"/>
      <c r="B241" s="1"/>
      <c r="C241" s="1"/>
      <c r="D241" s="1"/>
      <c r="E241" s="1"/>
      <c r="F241" s="1"/>
      <c r="G241" s="1"/>
    </row>
    <row r="242" spans="1:8" ht="13" x14ac:dyDescent="0.3">
      <c r="A242" s="16" t="s">
        <v>284</v>
      </c>
      <c r="B242" s="1"/>
      <c r="C242" s="1"/>
      <c r="D242" s="1"/>
      <c r="E242" s="1"/>
      <c r="F242" s="1"/>
      <c r="G242" s="1"/>
    </row>
    <row r="243" spans="1:8" x14ac:dyDescent="0.25">
      <c r="A243" s="1"/>
      <c r="B243" s="1" t="s">
        <v>285</v>
      </c>
      <c r="C243" s="1"/>
      <c r="D243" s="1"/>
      <c r="E243" s="1"/>
      <c r="F243" s="1"/>
      <c r="G243" s="1"/>
    </row>
    <row r="244" spans="1:8" x14ac:dyDescent="0.25">
      <c r="A244" s="1"/>
      <c r="B244" s="1"/>
      <c r="C244" s="1" t="s">
        <v>286</v>
      </c>
      <c r="D244" s="1" t="s">
        <v>139</v>
      </c>
      <c r="E244" s="1"/>
      <c r="F244" s="1"/>
      <c r="G244" s="1"/>
      <c r="H244" s="59">
        <f>'[1]Playground &amp; Recreation A-7140'!$E$10</f>
        <v>85757</v>
      </c>
    </row>
    <row r="245" spans="1:8" x14ac:dyDescent="0.25">
      <c r="A245" s="1"/>
      <c r="B245" s="1"/>
      <c r="C245" s="1" t="s">
        <v>287</v>
      </c>
      <c r="D245" s="1" t="s">
        <v>7</v>
      </c>
      <c r="E245" s="1"/>
      <c r="F245" s="1"/>
      <c r="G245" s="1"/>
      <c r="H245" s="59">
        <f>'[1]Playground &amp; Recreation A-7140'!$E$15</f>
        <v>0</v>
      </c>
    </row>
    <row r="246" spans="1:8" x14ac:dyDescent="0.25">
      <c r="A246" s="1"/>
      <c r="B246" s="1"/>
      <c r="C246" s="1" t="s">
        <v>288</v>
      </c>
      <c r="D246" s="1" t="s">
        <v>10</v>
      </c>
      <c r="E246" s="1"/>
      <c r="F246" s="1"/>
      <c r="G246" s="1"/>
      <c r="H246" s="65">
        <f>'[1]Playground &amp; Recreation A-7140'!$E$36</f>
        <v>10400</v>
      </c>
    </row>
    <row r="247" spans="1:8" ht="13" thickBot="1" x14ac:dyDescent="0.3">
      <c r="A247" s="1"/>
      <c r="B247" s="1"/>
      <c r="C247" s="1" t="s">
        <v>289</v>
      </c>
      <c r="D247" s="1" t="s">
        <v>11</v>
      </c>
      <c r="E247" s="1"/>
      <c r="F247" s="1"/>
      <c r="G247" s="1"/>
      <c r="H247" s="60">
        <f>'[1]Playground &amp; Recreation A-7140'!$E$43</f>
        <v>0</v>
      </c>
    </row>
    <row r="248" spans="1:8" x14ac:dyDescent="0.25">
      <c r="A248" s="1"/>
      <c r="B248" s="1"/>
      <c r="C248" s="61" t="s">
        <v>142</v>
      </c>
      <c r="D248" s="1"/>
      <c r="E248" s="1"/>
      <c r="F248" s="1"/>
      <c r="G248" s="1"/>
      <c r="H248" s="59">
        <f>H246+H244+H247+H245</f>
        <v>96157</v>
      </c>
    </row>
    <row r="249" spans="1:8" x14ac:dyDescent="0.25">
      <c r="A249" s="1"/>
      <c r="B249" s="1"/>
      <c r="C249" s="1"/>
      <c r="D249" s="1"/>
      <c r="E249" s="1"/>
      <c r="F249" s="1"/>
      <c r="G249" s="1"/>
    </row>
    <row r="250" spans="1:8" x14ac:dyDescent="0.25">
      <c r="A250" s="1"/>
      <c r="B250" s="1"/>
      <c r="C250" s="1"/>
      <c r="D250" s="1"/>
      <c r="E250" s="1"/>
      <c r="F250" s="1"/>
      <c r="G250" s="1"/>
    </row>
    <row r="251" spans="1:8" x14ac:dyDescent="0.25">
      <c r="A251" s="1"/>
      <c r="B251" s="1" t="s">
        <v>290</v>
      </c>
      <c r="C251" s="1"/>
      <c r="D251" s="1"/>
      <c r="E251" s="1"/>
      <c r="F251" s="1"/>
      <c r="G251" s="1"/>
    </row>
    <row r="252" spans="1:8" ht="13" thickBot="1" x14ac:dyDescent="0.3">
      <c r="A252" s="1"/>
      <c r="B252" s="1"/>
      <c r="C252" s="1" t="s">
        <v>291</v>
      </c>
      <c r="D252" s="1" t="s">
        <v>10</v>
      </c>
      <c r="E252" s="1"/>
      <c r="F252" s="1"/>
      <c r="G252" s="1"/>
      <c r="H252" s="60">
        <f>'[1]Youth Agencies A-7310'!$E$25</f>
        <v>8405</v>
      </c>
    </row>
    <row r="253" spans="1:8" x14ac:dyDescent="0.25">
      <c r="A253" s="1"/>
      <c r="B253" s="1"/>
      <c r="C253" s="61" t="s">
        <v>142</v>
      </c>
      <c r="D253" s="1"/>
      <c r="E253" s="1"/>
      <c r="F253" s="1"/>
      <c r="G253" s="1"/>
      <c r="H253" s="59">
        <f>H252</f>
        <v>8405</v>
      </c>
    </row>
    <row r="254" spans="1:8" x14ac:dyDescent="0.25">
      <c r="A254" s="1"/>
      <c r="B254" s="1"/>
      <c r="C254" s="1"/>
      <c r="D254" s="1"/>
      <c r="E254" s="1"/>
      <c r="F254" s="1"/>
      <c r="G254" s="1"/>
    </row>
    <row r="255" spans="1:8" x14ac:dyDescent="0.25">
      <c r="A255" s="1"/>
      <c r="B255" s="1"/>
      <c r="C255" s="1"/>
      <c r="D255" s="1"/>
      <c r="E255" s="1"/>
      <c r="F255" s="1"/>
      <c r="G255" s="1"/>
    </row>
    <row r="256" spans="1:8" x14ac:dyDescent="0.25">
      <c r="A256" s="1"/>
      <c r="B256" s="1" t="s">
        <v>292</v>
      </c>
      <c r="C256" s="1"/>
      <c r="D256" s="1"/>
      <c r="E256" s="1"/>
      <c r="F256" s="1"/>
      <c r="G256" s="1"/>
    </row>
    <row r="257" spans="1:8" ht="13" thickBot="1" x14ac:dyDescent="0.3">
      <c r="A257" s="1"/>
      <c r="B257" s="1"/>
      <c r="C257" s="1" t="s">
        <v>293</v>
      </c>
      <c r="D257" s="1" t="s">
        <v>10</v>
      </c>
      <c r="E257" s="1"/>
      <c r="F257" s="1"/>
      <c r="G257" s="1"/>
      <c r="H257" s="60">
        <f>'[1]Historian A-7510'!$E$25</f>
        <v>100</v>
      </c>
    </row>
    <row r="258" spans="1:8" x14ac:dyDescent="0.25">
      <c r="A258" s="1"/>
      <c r="B258" s="1"/>
      <c r="C258" s="61" t="s">
        <v>142</v>
      </c>
      <c r="D258" s="1"/>
      <c r="E258" s="1"/>
      <c r="F258" s="1"/>
      <c r="G258" s="1"/>
      <c r="H258" s="59">
        <f>H257</f>
        <v>100</v>
      </c>
    </row>
    <row r="259" spans="1:8" x14ac:dyDescent="0.25">
      <c r="A259" s="1"/>
      <c r="B259" s="1"/>
      <c r="C259" s="1"/>
      <c r="D259" s="1"/>
      <c r="E259" s="1"/>
      <c r="F259" s="1"/>
      <c r="G259" s="1"/>
    </row>
    <row r="260" spans="1:8" x14ac:dyDescent="0.25">
      <c r="A260" s="1"/>
      <c r="B260" s="1"/>
      <c r="C260" s="1"/>
      <c r="D260" s="1"/>
      <c r="E260" s="1"/>
      <c r="F260" s="1"/>
      <c r="G260" s="1"/>
    </row>
    <row r="261" spans="1:8" x14ac:dyDescent="0.25">
      <c r="A261" s="1"/>
      <c r="B261" s="1" t="s">
        <v>294</v>
      </c>
      <c r="C261" s="1"/>
      <c r="D261" s="1"/>
      <c r="E261" s="1"/>
      <c r="F261" s="1"/>
      <c r="G261" s="1"/>
    </row>
    <row r="262" spans="1:8" ht="13" thickBot="1" x14ac:dyDescent="0.3">
      <c r="A262" s="1"/>
      <c r="B262" s="1"/>
      <c r="C262" s="1" t="s">
        <v>295</v>
      </c>
      <c r="D262" s="1" t="s">
        <v>10</v>
      </c>
      <c r="E262" s="1"/>
      <c r="F262" s="1"/>
      <c r="G262" s="1"/>
      <c r="H262" s="60">
        <f>'[1]Celebrations A-7550'!$E$25</f>
        <v>1482</v>
      </c>
    </row>
    <row r="263" spans="1:8" x14ac:dyDescent="0.25">
      <c r="A263" s="1"/>
      <c r="B263" s="1"/>
      <c r="C263" s="61" t="s">
        <v>142</v>
      </c>
      <c r="D263" s="1"/>
      <c r="E263" s="1"/>
      <c r="F263" s="1"/>
      <c r="G263" s="1"/>
      <c r="H263" s="59">
        <f>H262</f>
        <v>1482</v>
      </c>
    </row>
    <row r="264" spans="1:8" x14ac:dyDescent="0.25">
      <c r="A264" s="1"/>
      <c r="B264" s="1"/>
      <c r="C264" s="1"/>
      <c r="D264" s="1"/>
      <c r="E264" s="1"/>
      <c r="F264" s="1"/>
      <c r="G264" s="1"/>
    </row>
    <row r="265" spans="1:8" x14ac:dyDescent="0.25">
      <c r="A265" s="1"/>
      <c r="B265" s="1"/>
      <c r="C265" s="1"/>
      <c r="D265" s="1"/>
      <c r="E265" s="1"/>
      <c r="F265" s="1"/>
      <c r="G265" s="1"/>
    </row>
    <row r="266" spans="1:8" x14ac:dyDescent="0.25">
      <c r="A266" s="1"/>
      <c r="B266" s="1" t="s">
        <v>296</v>
      </c>
      <c r="C266" s="1"/>
      <c r="D266" s="1"/>
      <c r="E266" s="1"/>
      <c r="F266" s="1"/>
      <c r="G266" s="1"/>
    </row>
    <row r="267" spans="1:8" ht="13" thickBot="1" x14ac:dyDescent="0.3">
      <c r="A267" s="1"/>
      <c r="B267" s="1"/>
      <c r="C267" s="1" t="s">
        <v>297</v>
      </c>
      <c r="D267" s="1" t="s">
        <v>10</v>
      </c>
      <c r="E267" s="1"/>
      <c r="F267" s="1"/>
      <c r="G267" s="1"/>
      <c r="H267" s="60">
        <f>'[1]Adult Recreation A-7620'!$E$25</f>
        <v>1800</v>
      </c>
    </row>
    <row r="268" spans="1:8" x14ac:dyDescent="0.25">
      <c r="A268" s="1"/>
      <c r="B268" s="1"/>
      <c r="C268" s="61" t="s">
        <v>142</v>
      </c>
      <c r="D268" s="1"/>
      <c r="E268" s="1"/>
      <c r="F268" s="1"/>
      <c r="G268" s="1"/>
      <c r="H268" s="59">
        <f>H267</f>
        <v>1800</v>
      </c>
    </row>
    <row r="269" spans="1:8" x14ac:dyDescent="0.25">
      <c r="A269" s="1"/>
      <c r="B269" s="1"/>
      <c r="C269" s="1"/>
      <c r="D269" s="1"/>
      <c r="E269" s="1"/>
      <c r="F269" s="1"/>
      <c r="G269" s="1"/>
    </row>
    <row r="270" spans="1:8" ht="13" thickBot="1" x14ac:dyDescent="0.3">
      <c r="A270" s="1"/>
      <c r="B270" s="1"/>
      <c r="C270" s="1"/>
      <c r="D270" s="1"/>
      <c r="E270" s="1"/>
      <c r="F270" s="1"/>
      <c r="G270" s="1"/>
      <c r="H270" s="69"/>
    </row>
    <row r="271" spans="1:8" s="42" customFormat="1" ht="13.5" thickTop="1" x14ac:dyDescent="0.3">
      <c r="A271" s="16" t="s">
        <v>298</v>
      </c>
      <c r="B271" s="16"/>
      <c r="C271" s="16"/>
      <c r="D271" s="16"/>
      <c r="E271" s="16"/>
      <c r="F271" s="16"/>
      <c r="G271" s="16"/>
      <c r="H271" s="66">
        <f>H268+H263+H258+H253+H248</f>
        <v>107944</v>
      </c>
    </row>
    <row r="272" spans="1:8" x14ac:dyDescent="0.25">
      <c r="A272" s="1"/>
      <c r="B272" s="1"/>
      <c r="C272" s="1"/>
      <c r="D272" s="1"/>
      <c r="E272" s="1"/>
      <c r="F272" s="1"/>
      <c r="G272" s="1"/>
    </row>
    <row r="273" spans="1:8" x14ac:dyDescent="0.25">
      <c r="A273" s="1"/>
      <c r="B273" s="1"/>
      <c r="C273" s="1"/>
      <c r="D273" s="1"/>
      <c r="E273" s="1"/>
      <c r="F273" s="1"/>
      <c r="G273" s="1"/>
    </row>
    <row r="274" spans="1:8" ht="13" x14ac:dyDescent="0.3">
      <c r="A274" s="16" t="s">
        <v>299</v>
      </c>
      <c r="B274" s="1"/>
      <c r="C274" s="1"/>
      <c r="D274" s="1"/>
      <c r="E274" s="1"/>
      <c r="F274" s="1"/>
      <c r="G274" s="1"/>
    </row>
    <row r="275" spans="1:8" x14ac:dyDescent="0.25">
      <c r="A275" s="1"/>
      <c r="B275" s="1" t="s">
        <v>300</v>
      </c>
      <c r="C275" s="1"/>
      <c r="D275" s="1"/>
      <c r="E275" s="1"/>
      <c r="F275" s="1"/>
      <c r="G275" s="1"/>
    </row>
    <row r="276" spans="1:8" x14ac:dyDescent="0.25">
      <c r="A276" s="1"/>
      <c r="B276" s="1"/>
      <c r="C276" s="1" t="s">
        <v>301</v>
      </c>
      <c r="D276" s="1" t="s">
        <v>139</v>
      </c>
      <c r="E276" s="1"/>
      <c r="F276" s="1"/>
      <c r="G276" s="1"/>
      <c r="H276" s="65">
        <f>'[1]Zoning A-8010'!$E$9</f>
        <v>8700</v>
      </c>
    </row>
    <row r="277" spans="1:8" x14ac:dyDescent="0.25">
      <c r="A277" s="1"/>
      <c r="B277" s="1"/>
      <c r="C277" s="1" t="s">
        <v>302</v>
      </c>
      <c r="D277" s="1" t="s">
        <v>7</v>
      </c>
      <c r="E277" s="1"/>
      <c r="F277" s="1"/>
      <c r="G277" s="1"/>
      <c r="H277" s="65">
        <f>'[1]Zoning A-8010'!$E$16</f>
        <v>0</v>
      </c>
    </row>
    <row r="278" spans="1:8" ht="13" thickBot="1" x14ac:dyDescent="0.3">
      <c r="A278" s="1"/>
      <c r="B278" s="1"/>
      <c r="C278" s="1" t="s">
        <v>303</v>
      </c>
      <c r="D278" s="1" t="s">
        <v>10</v>
      </c>
      <c r="E278" s="1"/>
      <c r="F278" s="1"/>
      <c r="G278" s="1"/>
      <c r="H278" s="60">
        <f>'[1]Zoning A-8010'!$E$28</f>
        <v>550</v>
      </c>
    </row>
    <row r="279" spans="1:8" x14ac:dyDescent="0.25">
      <c r="A279" s="1"/>
      <c r="B279" s="1"/>
      <c r="C279" s="61" t="s">
        <v>142</v>
      </c>
      <c r="D279" s="1"/>
      <c r="E279" s="1"/>
      <c r="F279" s="1"/>
      <c r="G279" s="1"/>
      <c r="H279" s="59">
        <f>SUM(H276:H278)</f>
        <v>9250</v>
      </c>
    </row>
    <row r="280" spans="1:8" x14ac:dyDescent="0.25">
      <c r="A280" s="1"/>
      <c r="B280" s="1"/>
      <c r="C280" s="1"/>
      <c r="D280" s="1"/>
      <c r="E280" s="1"/>
      <c r="F280" s="1"/>
      <c r="G280" s="1"/>
    </row>
    <row r="281" spans="1:8" x14ac:dyDescent="0.25">
      <c r="A281" s="1"/>
      <c r="B281" s="1"/>
      <c r="C281" s="1"/>
      <c r="D281" s="1"/>
      <c r="E281" s="1"/>
      <c r="F281" s="1"/>
      <c r="G281" s="1"/>
    </row>
    <row r="282" spans="1:8" x14ac:dyDescent="0.25">
      <c r="A282" s="1"/>
      <c r="B282" s="1" t="s">
        <v>304</v>
      </c>
      <c r="C282" s="1"/>
      <c r="D282" s="1"/>
      <c r="E282" s="1"/>
      <c r="F282" s="1"/>
      <c r="G282" s="1"/>
    </row>
    <row r="283" spans="1:8" x14ac:dyDescent="0.25">
      <c r="A283" s="1"/>
      <c r="B283" s="1"/>
      <c r="C283" s="1" t="s">
        <v>305</v>
      </c>
      <c r="D283" s="1" t="s">
        <v>139</v>
      </c>
      <c r="E283" s="1"/>
      <c r="F283" s="1"/>
      <c r="G283" s="1"/>
      <c r="H283" s="65">
        <f>'[1]Planning A-8020'!$E$9</f>
        <v>8700</v>
      </c>
    </row>
    <row r="284" spans="1:8" ht="13" thickBot="1" x14ac:dyDescent="0.3">
      <c r="A284" s="1"/>
      <c r="B284" s="1"/>
      <c r="C284" s="1" t="s">
        <v>306</v>
      </c>
      <c r="D284" s="1" t="s">
        <v>10</v>
      </c>
      <c r="E284" s="1"/>
      <c r="F284" s="1"/>
      <c r="G284" s="1"/>
      <c r="H284" s="60">
        <f>'[1]Planning A-8020'!$E$29</f>
        <v>550</v>
      </c>
    </row>
    <row r="285" spans="1:8" x14ac:dyDescent="0.25">
      <c r="A285" s="1"/>
      <c r="B285" s="1"/>
      <c r="C285" s="61" t="s">
        <v>142</v>
      </c>
      <c r="D285" s="1"/>
      <c r="E285" s="1"/>
      <c r="F285" s="1"/>
      <c r="G285" s="1"/>
      <c r="H285" s="59">
        <f>SUM(H283:H284)</f>
        <v>9250</v>
      </c>
    </row>
    <row r="286" spans="1:8" x14ac:dyDescent="0.25">
      <c r="A286" s="1"/>
      <c r="B286" s="1"/>
      <c r="C286" s="1"/>
      <c r="D286" s="1"/>
      <c r="E286" s="1"/>
      <c r="F286" s="1"/>
      <c r="G286" s="1"/>
    </row>
    <row r="287" spans="1:8" x14ac:dyDescent="0.25">
      <c r="A287" s="1"/>
      <c r="B287" s="1"/>
      <c r="C287" s="1"/>
      <c r="D287" s="1"/>
      <c r="E287" s="1"/>
      <c r="F287" s="1"/>
      <c r="G287" s="1"/>
    </row>
    <row r="288" spans="1:8" x14ac:dyDescent="0.25">
      <c r="A288" s="1"/>
      <c r="B288" s="1" t="s">
        <v>307</v>
      </c>
      <c r="C288" s="1"/>
      <c r="D288" s="1"/>
      <c r="E288" s="1"/>
      <c r="F288" s="1"/>
      <c r="G288" s="1"/>
    </row>
    <row r="289" spans="1:8" ht="13" thickBot="1" x14ac:dyDescent="0.3">
      <c r="A289" s="1"/>
      <c r="B289" s="1"/>
      <c r="C289" s="1" t="s">
        <v>308</v>
      </c>
      <c r="D289" s="1" t="s">
        <v>10</v>
      </c>
      <c r="E289" s="1"/>
      <c r="F289" s="1"/>
      <c r="G289" s="1"/>
      <c r="H289" s="60">
        <f>'[1]Board Committees A-8030 '!$E$28</f>
        <v>0</v>
      </c>
    </row>
    <row r="290" spans="1:8" x14ac:dyDescent="0.25">
      <c r="A290" s="1"/>
      <c r="B290" s="1"/>
      <c r="C290" s="61" t="s">
        <v>142</v>
      </c>
      <c r="D290" s="1"/>
      <c r="E290" s="1"/>
      <c r="F290" s="1"/>
      <c r="G290" s="1"/>
      <c r="H290" s="59">
        <f>H289</f>
        <v>0</v>
      </c>
    </row>
    <row r="291" spans="1:8" x14ac:dyDescent="0.25">
      <c r="A291" s="1"/>
      <c r="B291" s="1"/>
      <c r="C291" s="61"/>
      <c r="D291" s="1"/>
      <c r="E291" s="1"/>
      <c r="F291" s="1"/>
      <c r="G291" s="1"/>
    </row>
    <row r="292" spans="1:8" x14ac:dyDescent="0.25">
      <c r="A292" s="1"/>
      <c r="B292" s="1"/>
      <c r="C292" s="61"/>
      <c r="D292" s="1"/>
      <c r="E292" s="1"/>
      <c r="F292" s="1"/>
      <c r="G292" s="1"/>
    </row>
    <row r="293" spans="1:8" x14ac:dyDescent="0.25">
      <c r="A293" s="1"/>
      <c r="B293" s="1" t="s">
        <v>309</v>
      </c>
      <c r="C293" s="1"/>
      <c r="D293" s="1"/>
      <c r="E293" s="1"/>
      <c r="F293" s="1"/>
      <c r="G293" s="1"/>
    </row>
    <row r="294" spans="1:8" ht="13" thickBot="1" x14ac:dyDescent="0.3">
      <c r="A294" s="1"/>
      <c r="B294" s="1"/>
      <c r="C294" s="1" t="s">
        <v>310</v>
      </c>
      <c r="D294" s="1" t="s">
        <v>10</v>
      </c>
      <c r="E294" s="1"/>
      <c r="F294" s="1"/>
      <c r="G294" s="1"/>
      <c r="H294" s="70">
        <f>'[1]Energy Efficiency Proj A-8090'!$E$27</f>
        <v>0</v>
      </c>
    </row>
    <row r="295" spans="1:8" x14ac:dyDescent="0.25">
      <c r="A295" s="1"/>
      <c r="B295" s="1"/>
      <c r="C295" s="61" t="s">
        <v>142</v>
      </c>
      <c r="D295" s="1"/>
      <c r="E295" s="1"/>
      <c r="F295" s="1"/>
      <c r="G295" s="1"/>
      <c r="H295" s="59">
        <f>H294</f>
        <v>0</v>
      </c>
    </row>
    <row r="296" spans="1:8" x14ac:dyDescent="0.25">
      <c r="A296" s="1"/>
      <c r="B296" s="1"/>
      <c r="C296" s="1"/>
      <c r="D296" s="1"/>
      <c r="E296" s="1"/>
      <c r="F296" s="1"/>
      <c r="G296" s="1"/>
    </row>
    <row r="297" spans="1:8" x14ac:dyDescent="0.25">
      <c r="A297" s="1"/>
      <c r="B297" s="1"/>
      <c r="C297" s="1"/>
      <c r="D297" s="1"/>
      <c r="E297" s="1"/>
      <c r="F297" s="1"/>
      <c r="G297" s="1"/>
    </row>
    <row r="298" spans="1:8" x14ac:dyDescent="0.25">
      <c r="A298" s="1"/>
      <c r="B298" s="1" t="s">
        <v>311</v>
      </c>
      <c r="C298" s="1"/>
      <c r="D298" s="1"/>
      <c r="E298" s="1"/>
      <c r="F298" s="1"/>
      <c r="G298" s="1"/>
    </row>
    <row r="299" spans="1:8" x14ac:dyDescent="0.25">
      <c r="A299" s="1"/>
      <c r="B299" s="1"/>
      <c r="C299" s="1" t="s">
        <v>312</v>
      </c>
      <c r="D299" s="1" t="s">
        <v>139</v>
      </c>
      <c r="E299" s="1"/>
      <c r="F299" s="1"/>
      <c r="G299" s="1"/>
      <c r="H299" s="59">
        <f>'[1]Sanitation Admin A-8110'!$E$11</f>
        <v>0</v>
      </c>
    </row>
    <row r="300" spans="1:8" ht="13" thickBot="1" x14ac:dyDescent="0.3">
      <c r="A300" s="1"/>
      <c r="B300" s="1"/>
      <c r="C300" s="1" t="s">
        <v>313</v>
      </c>
      <c r="D300" s="1" t="s">
        <v>10</v>
      </c>
      <c r="E300" s="1"/>
      <c r="F300" s="1"/>
      <c r="G300" s="1"/>
      <c r="H300" s="60">
        <f>'[1]Sanitation Admin A-8110'!$E$27</f>
        <v>0</v>
      </c>
    </row>
    <row r="301" spans="1:8" x14ac:dyDescent="0.25">
      <c r="A301" s="1"/>
      <c r="B301" s="1"/>
      <c r="C301" s="61" t="s">
        <v>142</v>
      </c>
      <c r="D301" s="1"/>
      <c r="E301" s="1"/>
      <c r="F301" s="1"/>
      <c r="G301" s="1"/>
      <c r="H301" s="59">
        <f>H300+H299</f>
        <v>0</v>
      </c>
    </row>
    <row r="302" spans="1:8" x14ac:dyDescent="0.25">
      <c r="A302" s="1"/>
      <c r="B302" s="1"/>
      <c r="C302" s="1"/>
      <c r="D302" s="1"/>
      <c r="E302" s="1"/>
      <c r="F302" s="1"/>
      <c r="G302" s="1"/>
    </row>
    <row r="303" spans="1:8" x14ac:dyDescent="0.25">
      <c r="A303" s="1"/>
      <c r="B303" s="1" t="s">
        <v>314</v>
      </c>
      <c r="C303" s="1"/>
      <c r="D303" s="1"/>
      <c r="E303" s="1"/>
      <c r="F303" s="1"/>
      <c r="G303" s="1"/>
    </row>
    <row r="304" spans="1:8" x14ac:dyDescent="0.25">
      <c r="A304" s="1"/>
      <c r="B304" s="1" t="s">
        <v>20</v>
      </c>
      <c r="C304" s="1" t="s">
        <v>315</v>
      </c>
      <c r="D304" s="1" t="s">
        <v>139</v>
      </c>
      <c r="E304" s="1"/>
      <c r="F304" s="1"/>
      <c r="G304" s="1"/>
      <c r="H304" s="59">
        <f>'[1]Storm Sewers A-8140'!$E$9</f>
        <v>23836</v>
      </c>
    </row>
    <row r="305" spans="1:8" x14ac:dyDescent="0.25">
      <c r="A305" s="1"/>
      <c r="B305" s="1"/>
      <c r="C305" s="1" t="s">
        <v>316</v>
      </c>
      <c r="D305" s="1" t="s">
        <v>7</v>
      </c>
      <c r="E305" s="1"/>
      <c r="F305" s="1"/>
      <c r="G305" s="1"/>
      <c r="H305" s="59">
        <f>'[1]Storm Sewers A-8140'!$E$15</f>
        <v>0</v>
      </c>
    </row>
    <row r="306" spans="1:8" x14ac:dyDescent="0.25">
      <c r="A306" s="1"/>
      <c r="B306" s="1"/>
      <c r="C306" s="1" t="s">
        <v>317</v>
      </c>
      <c r="D306" s="1" t="s">
        <v>10</v>
      </c>
      <c r="E306" s="1"/>
      <c r="F306" s="1"/>
      <c r="G306" s="1"/>
      <c r="H306" s="59">
        <f>'[1]Storm Sewers A-8140'!$E$29</f>
        <v>3850</v>
      </c>
    </row>
    <row r="307" spans="1:8" ht="13" thickBot="1" x14ac:dyDescent="0.3">
      <c r="A307" s="1"/>
      <c r="B307" s="1"/>
      <c r="C307" s="1" t="s">
        <v>318</v>
      </c>
      <c r="D307" s="1" t="s">
        <v>195</v>
      </c>
      <c r="E307" s="1"/>
      <c r="F307" s="1"/>
      <c r="G307" s="1"/>
      <c r="H307" s="60">
        <f>'[1]Storm Sewers A-8140'!$E$35</f>
        <v>0</v>
      </c>
    </row>
    <row r="308" spans="1:8" x14ac:dyDescent="0.25">
      <c r="A308" s="1"/>
      <c r="B308" s="1"/>
      <c r="C308" s="61" t="s">
        <v>20</v>
      </c>
      <c r="D308" s="1"/>
      <c r="E308" s="1"/>
      <c r="F308" s="1"/>
      <c r="G308" s="1"/>
      <c r="H308" s="59">
        <f>H307+H306+H305+H304</f>
        <v>27686</v>
      </c>
    </row>
    <row r="309" spans="1:8" x14ac:dyDescent="0.25">
      <c r="A309" s="1"/>
      <c r="B309" s="1"/>
      <c r="C309" s="1"/>
      <c r="D309" s="1"/>
      <c r="E309" s="1"/>
      <c r="F309" s="1"/>
      <c r="G309" s="1"/>
    </row>
    <row r="310" spans="1:8" x14ac:dyDescent="0.25">
      <c r="A310" s="1"/>
      <c r="B310" s="1"/>
      <c r="C310" s="1"/>
      <c r="D310" s="1"/>
      <c r="E310" s="1"/>
      <c r="F310" s="1"/>
      <c r="G310" s="1"/>
    </row>
    <row r="311" spans="1:8" x14ac:dyDescent="0.25">
      <c r="A311" s="1"/>
      <c r="B311" s="1" t="s">
        <v>319</v>
      </c>
      <c r="C311" s="1"/>
      <c r="D311" s="1"/>
      <c r="E311" s="1"/>
      <c r="F311" s="1"/>
      <c r="G311" s="1"/>
    </row>
    <row r="312" spans="1:8" x14ac:dyDescent="0.25">
      <c r="A312" s="1"/>
      <c r="B312" s="1"/>
      <c r="C312" s="1" t="s">
        <v>320</v>
      </c>
      <c r="D312" s="1" t="s">
        <v>139</v>
      </c>
      <c r="E312" s="1"/>
      <c r="F312" s="1"/>
      <c r="G312" s="1"/>
      <c r="H312" s="59">
        <f>'[1]Street Cleaning A-8170'!$E$9</f>
        <v>59881</v>
      </c>
    </row>
    <row r="313" spans="1:8" x14ac:dyDescent="0.25">
      <c r="A313" s="1"/>
      <c r="B313" s="1"/>
      <c r="C313" s="1" t="s">
        <v>321</v>
      </c>
      <c r="D313" s="1" t="s">
        <v>7</v>
      </c>
      <c r="E313" s="1"/>
      <c r="F313" s="1"/>
      <c r="G313" s="1"/>
      <c r="H313" s="59">
        <f>'[1]Street Cleaning A-8170'!$E$13</f>
        <v>0</v>
      </c>
    </row>
    <row r="314" spans="1:8" ht="13" thickBot="1" x14ac:dyDescent="0.3">
      <c r="A314" s="1"/>
      <c r="B314" s="1"/>
      <c r="C314" s="1" t="s">
        <v>322</v>
      </c>
      <c r="D314" s="1" t="s">
        <v>10</v>
      </c>
      <c r="E314" s="1"/>
      <c r="F314" s="1"/>
      <c r="G314" s="1"/>
      <c r="H314" s="60">
        <f>'[1]Street Cleaning A-8170'!$E$28</f>
        <v>2000</v>
      </c>
    </row>
    <row r="315" spans="1:8" x14ac:dyDescent="0.25">
      <c r="A315" s="1"/>
      <c r="B315" s="1"/>
      <c r="C315" s="61" t="s">
        <v>142</v>
      </c>
      <c r="D315" s="1"/>
      <c r="E315" s="1"/>
      <c r="F315" s="1"/>
      <c r="G315" s="1"/>
      <c r="H315" s="59">
        <f>H314+H313+H312</f>
        <v>61881</v>
      </c>
    </row>
    <row r="316" spans="1:8" x14ac:dyDescent="0.25">
      <c r="A316" s="1"/>
      <c r="B316" s="1"/>
      <c r="C316" s="1"/>
      <c r="D316" s="1"/>
      <c r="E316" s="1"/>
      <c r="F316" s="1"/>
      <c r="G316" s="1"/>
    </row>
    <row r="317" spans="1:8" x14ac:dyDescent="0.25">
      <c r="A317" s="1"/>
      <c r="B317" s="1"/>
      <c r="C317" s="1"/>
      <c r="D317" s="1"/>
      <c r="E317" s="1"/>
      <c r="F317" s="1"/>
      <c r="G317" s="1"/>
    </row>
    <row r="318" spans="1:8" x14ac:dyDescent="0.25">
      <c r="A318" s="1"/>
      <c r="B318" s="1" t="s">
        <v>323</v>
      </c>
      <c r="C318" s="1"/>
      <c r="D318" s="1"/>
      <c r="E318" s="1"/>
      <c r="F318" s="1"/>
      <c r="G318" s="1"/>
    </row>
    <row r="319" spans="1:8" x14ac:dyDescent="0.25">
      <c r="A319" s="1"/>
      <c r="B319" s="1"/>
      <c r="C319" s="1" t="s">
        <v>324</v>
      </c>
      <c r="D319" s="1" t="s">
        <v>139</v>
      </c>
      <c r="E319" s="1"/>
      <c r="F319" s="1"/>
      <c r="G319" s="1"/>
      <c r="H319" s="59">
        <f>'[1]Shade Trees A-8560'!$E$9</f>
        <v>25992</v>
      </c>
    </row>
    <row r="320" spans="1:8" x14ac:dyDescent="0.25">
      <c r="A320" s="1"/>
      <c r="B320" s="1"/>
      <c r="C320" s="1" t="s">
        <v>325</v>
      </c>
      <c r="D320" s="1" t="s">
        <v>7</v>
      </c>
      <c r="E320" s="1"/>
      <c r="F320" s="1"/>
      <c r="G320" s="1"/>
      <c r="H320" s="59">
        <f>'[1]Shade Trees A-8560'!$E$15</f>
        <v>0</v>
      </c>
    </row>
    <row r="321" spans="1:8" x14ac:dyDescent="0.25">
      <c r="A321" s="1"/>
      <c r="B321" s="1"/>
      <c r="C321" s="1" t="s">
        <v>326</v>
      </c>
      <c r="D321" s="1" t="s">
        <v>10</v>
      </c>
      <c r="E321" s="1"/>
      <c r="F321" s="1"/>
      <c r="G321" s="1"/>
      <c r="H321" s="65">
        <f>'[1]Shade Trees A-8560'!$E$31</f>
        <v>5350</v>
      </c>
    </row>
    <row r="322" spans="1:8" ht="13" thickBot="1" x14ac:dyDescent="0.3">
      <c r="A322" s="1"/>
      <c r="B322" s="1"/>
      <c r="C322" s="1" t="s">
        <v>327</v>
      </c>
      <c r="D322" s="1" t="s">
        <v>11</v>
      </c>
      <c r="E322" s="1"/>
      <c r="F322" s="1"/>
      <c r="G322" s="1"/>
      <c r="H322" s="60">
        <f>'[1]Shade Trees A-8560'!$E$39</f>
        <v>5000</v>
      </c>
    </row>
    <row r="323" spans="1:8" x14ac:dyDescent="0.25">
      <c r="A323" s="1"/>
      <c r="B323" s="1"/>
      <c r="C323" s="61" t="s">
        <v>142</v>
      </c>
      <c r="D323" s="1"/>
      <c r="E323" s="1"/>
      <c r="F323" s="1"/>
      <c r="G323" s="1"/>
      <c r="H323" s="59">
        <f>H321+H319+H322+H320</f>
        <v>36342</v>
      </c>
    </row>
    <row r="324" spans="1:8" x14ac:dyDescent="0.25">
      <c r="A324" s="1"/>
      <c r="B324" s="1"/>
      <c r="C324" s="1"/>
      <c r="D324" s="1"/>
      <c r="E324" s="1"/>
      <c r="F324" s="1"/>
      <c r="G324" s="1"/>
    </row>
    <row r="325" spans="1:8" x14ac:dyDescent="0.25">
      <c r="A325" s="1"/>
      <c r="B325" s="1"/>
      <c r="C325" s="1"/>
      <c r="D325" s="1"/>
      <c r="E325" s="1"/>
      <c r="F325" s="1"/>
      <c r="G325" s="1"/>
    </row>
    <row r="326" spans="1:8" x14ac:dyDescent="0.25">
      <c r="A326" s="1"/>
      <c r="B326" s="1" t="s">
        <v>328</v>
      </c>
      <c r="C326" s="1"/>
      <c r="D326" s="1"/>
      <c r="E326" s="1"/>
      <c r="F326" s="1"/>
      <c r="G326" s="1"/>
    </row>
    <row r="327" spans="1:8" x14ac:dyDescent="0.25">
      <c r="A327" s="1"/>
      <c r="B327" s="1"/>
      <c r="C327" s="1" t="s">
        <v>329</v>
      </c>
      <c r="D327" s="1" t="s">
        <v>139</v>
      </c>
      <c r="E327" s="1"/>
      <c r="F327" s="1"/>
      <c r="G327" s="1"/>
      <c r="H327" s="59">
        <f>'[1]Boxwood Cemetery A-8810'!$E$9</f>
        <v>0</v>
      </c>
    </row>
    <row r="328" spans="1:8" x14ac:dyDescent="0.25">
      <c r="A328" s="1"/>
      <c r="B328" s="1"/>
      <c r="C328" s="1" t="s">
        <v>330</v>
      </c>
      <c r="D328" s="1" t="s">
        <v>10</v>
      </c>
      <c r="E328" s="1"/>
      <c r="F328" s="1"/>
      <c r="G328" s="1"/>
      <c r="H328" s="65">
        <f>'[1]Boxwood Cemetery A-8810'!$E$29</f>
        <v>57600</v>
      </c>
    </row>
    <row r="329" spans="1:8" ht="13" thickBot="1" x14ac:dyDescent="0.3">
      <c r="A329" s="1"/>
      <c r="B329" s="1"/>
      <c r="C329" s="1" t="s">
        <v>331</v>
      </c>
      <c r="D329" s="1" t="s">
        <v>11</v>
      </c>
      <c r="E329" s="1"/>
      <c r="F329" s="1"/>
      <c r="G329" s="1"/>
      <c r="H329" s="60">
        <f>'[1]Boxwood Cemetery A-8810'!$E$39</f>
        <v>0</v>
      </c>
    </row>
    <row r="330" spans="1:8" x14ac:dyDescent="0.25">
      <c r="A330" s="1"/>
      <c r="B330" s="1"/>
      <c r="C330" s="61" t="s">
        <v>142</v>
      </c>
      <c r="D330" s="1"/>
      <c r="E330" s="1"/>
      <c r="F330" s="1"/>
      <c r="G330" s="1"/>
      <c r="H330" s="59">
        <f>H328+H327+H329</f>
        <v>57600</v>
      </c>
    </row>
    <row r="331" spans="1:8" ht="13" thickBot="1" x14ac:dyDescent="0.3">
      <c r="A331" s="1"/>
      <c r="B331" s="1"/>
      <c r="C331" s="1"/>
      <c r="D331" s="1"/>
      <c r="E331" s="1"/>
      <c r="F331" s="1"/>
      <c r="G331" s="1"/>
      <c r="H331" s="62"/>
    </row>
    <row r="332" spans="1:8" s="42" customFormat="1" ht="13.5" thickTop="1" x14ac:dyDescent="0.3">
      <c r="A332" s="16" t="s">
        <v>332</v>
      </c>
      <c r="B332" s="16"/>
      <c r="C332" s="16"/>
      <c r="D332" s="16"/>
      <c r="E332" s="16"/>
      <c r="F332" s="16"/>
      <c r="G332" s="16"/>
      <c r="H332" s="66">
        <f>H330+H323+H315+H308+H301+H295+H290+H285+H279</f>
        <v>202009</v>
      </c>
    </row>
    <row r="333" spans="1:8" x14ac:dyDescent="0.25">
      <c r="A333" s="1"/>
      <c r="B333" s="1"/>
      <c r="C333" s="1"/>
      <c r="D333" s="1"/>
      <c r="E333" s="1"/>
      <c r="F333" s="1"/>
      <c r="G333" s="1"/>
    </row>
    <row r="334" spans="1:8" x14ac:dyDescent="0.25">
      <c r="A334" s="1"/>
      <c r="B334" s="1"/>
      <c r="C334" s="1"/>
      <c r="D334" s="1"/>
      <c r="E334" s="1"/>
      <c r="F334" s="1"/>
      <c r="G334" s="1"/>
    </row>
    <row r="335" spans="1:8" ht="13" x14ac:dyDescent="0.3">
      <c r="A335" s="16" t="s">
        <v>333</v>
      </c>
      <c r="B335" s="1"/>
      <c r="C335" s="1"/>
      <c r="D335" s="1"/>
      <c r="E335" s="1"/>
      <c r="F335" s="1"/>
      <c r="G335" s="1"/>
    </row>
    <row r="336" spans="1:8" ht="13" x14ac:dyDescent="0.3">
      <c r="A336" s="16"/>
      <c r="B336" s="1"/>
      <c r="C336" s="1" t="s">
        <v>334</v>
      </c>
      <c r="D336" s="1" t="s">
        <v>335</v>
      </c>
      <c r="E336" s="1"/>
      <c r="F336" s="1"/>
      <c r="G336" s="1"/>
      <c r="H336" s="59">
        <f>'[1]Police &amp; Fire Retirement A-9015'!$E$32</f>
        <v>493303</v>
      </c>
    </row>
    <row r="337" spans="1:9" ht="13" x14ac:dyDescent="0.3">
      <c r="A337" s="16"/>
      <c r="B337" s="1"/>
      <c r="C337" s="1" t="s">
        <v>336</v>
      </c>
      <c r="D337" s="1" t="s">
        <v>337</v>
      </c>
      <c r="E337" s="1"/>
      <c r="F337" s="1"/>
      <c r="G337" s="1"/>
      <c r="H337" s="59">
        <f>'[1]Employee Retirement A-9010'!$E$29</f>
        <v>74543</v>
      </c>
    </row>
    <row r="338" spans="1:9" x14ac:dyDescent="0.25">
      <c r="A338" s="1"/>
      <c r="B338" s="1"/>
      <c r="C338" s="1" t="s">
        <v>338</v>
      </c>
      <c r="D338" s="1" t="s">
        <v>339</v>
      </c>
      <c r="E338" s="1"/>
      <c r="F338" s="1"/>
      <c r="G338" s="1"/>
      <c r="H338" s="59">
        <f>'[1]Social Security A-9030'!$E$32</f>
        <v>227150</v>
      </c>
    </row>
    <row r="339" spans="1:9" x14ac:dyDescent="0.25">
      <c r="A339" s="1"/>
      <c r="B339" s="1"/>
      <c r="C339" s="1" t="s">
        <v>340</v>
      </c>
      <c r="D339" s="1" t="s">
        <v>341</v>
      </c>
      <c r="E339" s="1"/>
      <c r="F339" s="1"/>
      <c r="G339" s="1"/>
      <c r="H339" s="59">
        <f>'[1]Workers Compensation A-9040'!$E$32</f>
        <v>59715</v>
      </c>
    </row>
    <row r="340" spans="1:9" x14ac:dyDescent="0.25">
      <c r="A340" s="1"/>
      <c r="B340" s="1"/>
      <c r="C340" s="1" t="s">
        <v>342</v>
      </c>
      <c r="D340" s="1" t="s">
        <v>343</v>
      </c>
      <c r="E340" s="1"/>
      <c r="F340" s="1"/>
      <c r="G340" s="1"/>
      <c r="H340" s="59">
        <f>'[1]Unemployment Insurance A-9050'!$E$32</f>
        <v>5000</v>
      </c>
    </row>
    <row r="341" spans="1:9" ht="13" thickBot="1" x14ac:dyDescent="0.3">
      <c r="A341" s="1"/>
      <c r="B341" s="1"/>
      <c r="C341" s="1" t="s">
        <v>344</v>
      </c>
      <c r="D341" s="1" t="s">
        <v>345</v>
      </c>
      <c r="E341" s="1"/>
      <c r="F341" s="1"/>
      <c r="G341" s="1"/>
      <c r="H341" s="60">
        <f>'[1]Hospitalization A-9060'!$E$32</f>
        <v>437200</v>
      </c>
    </row>
    <row r="342" spans="1:9" x14ac:dyDescent="0.25">
      <c r="A342" s="1"/>
      <c r="B342" s="1"/>
      <c r="C342" s="61" t="s">
        <v>142</v>
      </c>
      <c r="D342" s="1"/>
      <c r="E342" s="1"/>
      <c r="F342" s="1"/>
      <c r="G342" s="1"/>
      <c r="H342" s="59">
        <f>H341+H340+H339+H338+H337+H336</f>
        <v>1296911</v>
      </c>
      <c r="I342" s="71"/>
    </row>
    <row r="343" spans="1:9" ht="13" thickBot="1" x14ac:dyDescent="0.3">
      <c r="A343" s="1"/>
      <c r="B343" s="1"/>
      <c r="C343" s="61"/>
      <c r="D343" s="1"/>
      <c r="E343" s="1"/>
      <c r="F343" s="1"/>
      <c r="G343" s="1"/>
      <c r="H343" s="62"/>
    </row>
    <row r="344" spans="1:9" s="42" customFormat="1" ht="13.5" thickTop="1" x14ac:dyDescent="0.3">
      <c r="A344" s="16" t="s">
        <v>346</v>
      </c>
      <c r="B344" s="16"/>
      <c r="C344" s="16"/>
      <c r="D344" s="16"/>
      <c r="E344" s="16"/>
      <c r="F344" s="16"/>
      <c r="G344" s="16"/>
      <c r="H344" s="66">
        <f>H342</f>
        <v>1296911</v>
      </c>
    </row>
    <row r="345" spans="1:9" x14ac:dyDescent="0.25">
      <c r="A345" s="1"/>
      <c r="B345" s="1"/>
      <c r="C345" s="1"/>
      <c r="D345" s="1"/>
      <c r="E345" s="1"/>
      <c r="F345" s="1"/>
      <c r="G345" s="1"/>
    </row>
    <row r="346" spans="1:9" x14ac:dyDescent="0.25">
      <c r="A346" s="1"/>
      <c r="B346" s="1"/>
      <c r="C346" s="1"/>
      <c r="D346" s="1"/>
      <c r="E346" s="1"/>
      <c r="F346" s="1"/>
      <c r="G346" s="1"/>
    </row>
    <row r="347" spans="1:9" ht="13" x14ac:dyDescent="0.3">
      <c r="A347" s="16" t="s">
        <v>347</v>
      </c>
      <c r="B347" s="1"/>
      <c r="C347" s="1"/>
      <c r="D347" s="1"/>
      <c r="E347" s="1"/>
      <c r="F347" s="1"/>
      <c r="G347" s="1"/>
    </row>
    <row r="348" spans="1:9" x14ac:dyDescent="0.25">
      <c r="A348" s="1"/>
      <c r="B348" s="1"/>
      <c r="C348" s="1" t="s">
        <v>348</v>
      </c>
      <c r="D348" s="1" t="s">
        <v>349</v>
      </c>
      <c r="E348" s="1"/>
      <c r="F348" s="1"/>
      <c r="G348" s="1"/>
      <c r="H348" s="65">
        <f>'[1]Ambulance BAN A-9730-0620'!$E$32</f>
        <v>0</v>
      </c>
    </row>
    <row r="349" spans="1:9" ht="13" x14ac:dyDescent="0.3">
      <c r="A349" s="16"/>
      <c r="B349" s="1"/>
      <c r="C349" s="1" t="s">
        <v>350</v>
      </c>
      <c r="D349" s="1" t="s">
        <v>351</v>
      </c>
      <c r="E349" s="1"/>
      <c r="F349" s="1"/>
      <c r="G349" s="1"/>
      <c r="H349" s="65">
        <f>'[1]Debt Service Defib A-9730-0622'!$E$32</f>
        <v>0</v>
      </c>
    </row>
    <row r="350" spans="1:9" ht="13" x14ac:dyDescent="0.3">
      <c r="A350" s="16"/>
      <c r="B350" s="1"/>
      <c r="C350" s="1" t="s">
        <v>352</v>
      </c>
      <c r="D350" s="1" t="s">
        <v>353</v>
      </c>
      <c r="E350" s="1"/>
      <c r="F350" s="1"/>
      <c r="G350" s="1"/>
      <c r="H350" s="65">
        <f>'[1]Debt Service North A-9710-0628'!$E$34</f>
        <v>0</v>
      </c>
    </row>
    <row r="351" spans="1:9" ht="13" x14ac:dyDescent="0.3">
      <c r="A351" s="16"/>
      <c r="B351" s="1"/>
      <c r="C351" s="1" t="s">
        <v>354</v>
      </c>
      <c r="D351" s="29" t="s">
        <v>355</v>
      </c>
      <c r="E351" s="1"/>
      <c r="F351" s="1"/>
      <c r="G351" s="1"/>
      <c r="H351" s="59">
        <f>'[1]Debt Service Gwinn  A-9710-0635'!$E$34</f>
        <v>73944</v>
      </c>
    </row>
    <row r="352" spans="1:9" x14ac:dyDescent="0.25">
      <c r="A352" s="1"/>
      <c r="B352" s="1"/>
      <c r="C352" s="1" t="s">
        <v>356</v>
      </c>
      <c r="D352" s="1" t="s">
        <v>357</v>
      </c>
      <c r="E352" s="1"/>
      <c r="F352" s="1"/>
      <c r="G352" s="1"/>
      <c r="H352" s="65">
        <f>'[1]Debt Service Equipm A-9730-0655'!$E$32</f>
        <v>84320</v>
      </c>
    </row>
    <row r="353" spans="1:8" x14ac:dyDescent="0.25">
      <c r="A353" s="1"/>
      <c r="B353" s="1"/>
      <c r="C353" s="1" t="s">
        <v>358</v>
      </c>
      <c r="D353" s="29" t="s">
        <v>359</v>
      </c>
      <c r="E353" s="1"/>
      <c r="F353" s="1"/>
      <c r="G353" s="1"/>
      <c r="H353" s="65">
        <f>'[1]Energy Imp Proj A-9710-0600'!$E$32</f>
        <v>31958</v>
      </c>
    </row>
    <row r="354" spans="1:8" x14ac:dyDescent="0.25">
      <c r="A354" s="1"/>
      <c r="B354" s="1"/>
      <c r="C354" s="1" t="s">
        <v>360</v>
      </c>
      <c r="D354" s="29"/>
      <c r="E354" s="1"/>
      <c r="F354" s="1"/>
      <c r="G354" s="1"/>
      <c r="H354" s="65">
        <f>'[1]EPC PH II St Light A-9710-0620'!$E$34</f>
        <v>62088</v>
      </c>
    </row>
    <row r="355" spans="1:8" x14ac:dyDescent="0.25">
      <c r="A355" s="1"/>
      <c r="B355" s="1"/>
      <c r="C355" s="1" t="s">
        <v>361</v>
      </c>
      <c r="D355" s="1" t="s">
        <v>362</v>
      </c>
      <c r="E355" s="1"/>
      <c r="F355" s="1"/>
      <c r="G355" s="1"/>
      <c r="H355" s="65">
        <f>'[1]Debt Service Instal A-9790-0615'!$E$34</f>
        <v>0</v>
      </c>
    </row>
    <row r="356" spans="1:8" x14ac:dyDescent="0.25">
      <c r="A356" s="1"/>
      <c r="B356" s="1"/>
      <c r="C356" s="1" t="s">
        <v>363</v>
      </c>
      <c r="D356" s="1" t="s">
        <v>364</v>
      </c>
      <c r="E356" s="1"/>
      <c r="F356" s="1"/>
      <c r="G356" s="1"/>
      <c r="H356" s="65">
        <f>'[1]Debt Service Combin A-9710-0660'!$E$32</f>
        <v>0</v>
      </c>
    </row>
    <row r="357" spans="1:8" x14ac:dyDescent="0.25">
      <c r="A357" s="1"/>
      <c r="B357" s="1"/>
      <c r="C357" s="1" t="s">
        <v>365</v>
      </c>
      <c r="D357" s="1" t="s">
        <v>366</v>
      </c>
      <c r="E357" s="1"/>
      <c r="F357" s="1"/>
      <c r="G357" s="1"/>
      <c r="H357" s="65">
        <f>'[1]Pass-Thru A-9710-0675'!$E$34</f>
        <v>0</v>
      </c>
    </row>
    <row r="358" spans="1:8" x14ac:dyDescent="0.25">
      <c r="A358" s="1"/>
      <c r="B358" s="1"/>
      <c r="C358" s="1" t="s">
        <v>367</v>
      </c>
      <c r="D358" s="1" t="s">
        <v>366</v>
      </c>
      <c r="E358" s="1"/>
      <c r="F358" s="1"/>
      <c r="G358" s="1"/>
      <c r="H358" s="65">
        <f>'[1]Street Sweeper A-9710-0625'!$E$34</f>
        <v>28575</v>
      </c>
    </row>
    <row r="359" spans="1:8" x14ac:dyDescent="0.25">
      <c r="A359" s="1"/>
      <c r="B359" s="1"/>
      <c r="C359" s="1" t="s">
        <v>368</v>
      </c>
      <c r="D359" s="1" t="s">
        <v>369</v>
      </c>
      <c r="E359" s="1"/>
      <c r="F359" s="1"/>
      <c r="G359" s="1"/>
      <c r="H359" s="65">
        <f>'[1]Stork St. Bond A-9710-0695'!$E$34</f>
        <v>0</v>
      </c>
    </row>
    <row r="360" spans="1:8" x14ac:dyDescent="0.25">
      <c r="A360" s="1"/>
      <c r="B360" s="1"/>
      <c r="C360" s="1" t="s">
        <v>370</v>
      </c>
      <c r="D360" s="1" t="s">
        <v>371</v>
      </c>
      <c r="E360" s="1"/>
      <c r="F360" s="1"/>
      <c r="G360" s="1"/>
      <c r="H360" s="67">
        <f>'[1]B &amp; E BAN A-9730-0700'!$E$34</f>
        <v>0</v>
      </c>
    </row>
    <row r="361" spans="1:8" ht="13" x14ac:dyDescent="0.3">
      <c r="A361" s="1"/>
      <c r="B361" s="1"/>
      <c r="C361" s="61" t="s">
        <v>142</v>
      </c>
      <c r="D361" s="1"/>
      <c r="E361" s="1"/>
      <c r="F361" s="1"/>
      <c r="G361" s="1"/>
      <c r="H361" s="66">
        <f>SUM(H348:H360)</f>
        <v>280885</v>
      </c>
    </row>
    <row r="362" spans="1:8" ht="13" thickBot="1" x14ac:dyDescent="0.3">
      <c r="A362" s="1"/>
      <c r="B362" s="1"/>
      <c r="C362" s="1"/>
      <c r="D362" s="1"/>
      <c r="E362" s="1"/>
      <c r="F362" s="1"/>
      <c r="G362" s="1"/>
      <c r="H362" s="62"/>
    </row>
    <row r="363" spans="1:8" ht="13.5" thickTop="1" x14ac:dyDescent="0.3">
      <c r="A363" s="16" t="s">
        <v>372</v>
      </c>
      <c r="B363" s="1"/>
      <c r="C363" s="1"/>
      <c r="D363" s="1"/>
      <c r="E363" s="1"/>
      <c r="F363" s="1"/>
      <c r="G363" s="1"/>
      <c r="H363" s="66">
        <f>SUM(H361)</f>
        <v>280885</v>
      </c>
    </row>
    <row r="364" spans="1:8" ht="13" x14ac:dyDescent="0.3">
      <c r="A364" s="16"/>
      <c r="B364" s="1"/>
      <c r="C364" s="1"/>
      <c r="D364" s="1"/>
      <c r="E364" s="1"/>
      <c r="F364" s="1"/>
      <c r="G364" s="1"/>
    </row>
    <row r="365" spans="1:8" ht="13" x14ac:dyDescent="0.3">
      <c r="A365" s="16"/>
      <c r="B365" s="1"/>
      <c r="C365" s="1"/>
      <c r="D365" s="1"/>
      <c r="E365" s="1"/>
      <c r="F365" s="1"/>
      <c r="G365" s="1"/>
    </row>
    <row r="366" spans="1:8" s="42" customFormat="1" ht="13.5" thickBot="1" x14ac:dyDescent="0.35">
      <c r="A366" s="16" t="s">
        <v>373</v>
      </c>
      <c r="B366" s="16"/>
      <c r="C366" s="16"/>
      <c r="D366" s="16"/>
      <c r="E366" s="16"/>
      <c r="F366" s="16"/>
      <c r="G366" s="16"/>
      <c r="H366" s="72">
        <f>H344+H332+H295+H271+H239+H189+H171+H114+H363</f>
        <v>5925742</v>
      </c>
    </row>
  </sheetData>
  <sheetProtection insertRows="0" selectLockedCells="1"/>
  <pageMargins left="0.75" right="0.75" top="1" bottom="1" header="0.5" footer="0.5"/>
  <pageSetup orientation="portrait" horizontalDpi="300" verticalDpi="300" r:id="rId1"/>
  <headerFooter alignWithMargins="0">
    <oddHeader>&amp;CVILLAGE OF MEDINA
GENERAL FUND APPROPRIATIONS</oddHeader>
    <oddFooter>Page &amp;P of &amp;N</oddFooter>
  </headerFooter>
  <rowBreaks count="13" manualBreakCount="13">
    <brk id="28" max="7" man="1"/>
    <brk id="60" max="7" man="1"/>
    <brk id="85" max="7" man="1"/>
    <brk id="104" max="7" man="1"/>
    <brk id="115" max="7" man="1"/>
    <brk id="147" max="7" man="1"/>
    <brk id="172" max="7" man="1"/>
    <brk id="190" max="7" man="1"/>
    <brk id="240" max="7" man="1"/>
    <brk id="272" max="7" man="1"/>
    <brk id="309" max="7" man="1"/>
    <brk id="333" max="7" man="1"/>
    <brk id="3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K58"/>
  <sheetViews>
    <sheetView zoomScale="120" zoomScaleNormal="120" workbookViewId="0">
      <selection activeCell="E23" sqref="E23"/>
    </sheetView>
  </sheetViews>
  <sheetFormatPr defaultRowHeight="12.5" x14ac:dyDescent="0.25"/>
  <cols>
    <col min="3" max="3" width="11.453125" bestFit="1" customWidth="1"/>
    <col min="5" max="5" width="18.1796875" customWidth="1"/>
    <col min="8" max="8" width="18.1796875" customWidth="1"/>
    <col min="10" max="10" width="18.5429687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3" x14ac:dyDescent="0.3">
      <c r="A2" s="4"/>
      <c r="B2" s="4"/>
      <c r="C2" s="4"/>
      <c r="D2" s="4"/>
      <c r="E2" s="4"/>
      <c r="F2" s="99" t="s">
        <v>0</v>
      </c>
      <c r="G2" s="99"/>
      <c r="H2" s="4"/>
      <c r="I2" s="4"/>
      <c r="J2" s="73">
        <v>43948</v>
      </c>
      <c r="K2" s="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3" x14ac:dyDescent="0.3">
      <c r="A4" s="4"/>
      <c r="B4" s="4"/>
      <c r="C4" s="4"/>
      <c r="D4" s="4"/>
      <c r="E4" s="102"/>
      <c r="F4" s="100"/>
      <c r="G4" s="100"/>
      <c r="H4" s="100"/>
      <c r="I4" s="4"/>
      <c r="J4" s="4"/>
      <c r="K4" s="4"/>
    </row>
    <row r="5" spans="1:11" ht="13" x14ac:dyDescent="0.3">
      <c r="A5" s="4"/>
      <c r="B5" s="4"/>
      <c r="C5" s="4"/>
      <c r="D5" s="4"/>
      <c r="E5" s="99" t="s">
        <v>374</v>
      </c>
      <c r="F5" s="100"/>
      <c r="G5" s="100"/>
      <c r="H5" s="100"/>
      <c r="I5" s="4"/>
      <c r="J5" s="74"/>
      <c r="K5" s="4"/>
    </row>
    <row r="6" spans="1:11" ht="13" x14ac:dyDescent="0.3">
      <c r="A6" s="4"/>
      <c r="B6" s="4"/>
      <c r="C6" s="4"/>
      <c r="D6" s="4"/>
      <c r="E6" s="99" t="s">
        <v>2</v>
      </c>
      <c r="F6" s="100"/>
      <c r="G6" s="100"/>
      <c r="H6" s="100"/>
      <c r="I6" s="4"/>
      <c r="J6" s="7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3" x14ac:dyDescent="0.3">
      <c r="A9" s="75" t="s">
        <v>375</v>
      </c>
      <c r="B9" s="4"/>
      <c r="C9" s="4"/>
      <c r="D9" s="4"/>
      <c r="E9" s="5" t="s">
        <v>3</v>
      </c>
      <c r="F9" s="4"/>
      <c r="G9" s="4"/>
      <c r="H9" s="5" t="s">
        <v>4</v>
      </c>
      <c r="I9" s="4"/>
      <c r="J9" s="6" t="s">
        <v>5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3" x14ac:dyDescent="0.3">
      <c r="A11" s="7" t="s">
        <v>6</v>
      </c>
      <c r="B11" s="4"/>
      <c r="C11" s="4"/>
      <c r="D11" s="4"/>
      <c r="E11" s="8">
        <f>'[1]TOTAL ALPHA-NUM (20-21)'!$B$110</f>
        <v>317906</v>
      </c>
      <c r="F11" s="4"/>
      <c r="G11" s="4"/>
      <c r="H11" s="8">
        <f>'[1]TOTAL ALPHA-NUM (19-20)'!$B$108</f>
        <v>296630</v>
      </c>
      <c r="I11" s="4"/>
      <c r="J11" s="10">
        <f t="shared" ref="J11:J17" si="0">SUM(E11-H11)</f>
        <v>21276</v>
      </c>
      <c r="K11" s="4"/>
    </row>
    <row r="12" spans="1:11" ht="13" x14ac:dyDescent="0.3">
      <c r="A12" s="7" t="s">
        <v>7</v>
      </c>
      <c r="B12" s="4"/>
      <c r="C12" s="4"/>
      <c r="D12" s="4"/>
      <c r="E12" s="8">
        <f>'[1]TOTAL ALPHA-NUM (20-21)'!$C$110</f>
        <v>30000</v>
      </c>
      <c r="F12" s="4"/>
      <c r="G12" s="4"/>
      <c r="H12" s="8">
        <f>'[1]TOTAL ALPHA-NUM (19-20)'!$C$108</f>
        <v>62500</v>
      </c>
      <c r="I12" s="4"/>
      <c r="J12" s="11">
        <f t="shared" si="0"/>
        <v>-32500</v>
      </c>
      <c r="K12" s="4"/>
    </row>
    <row r="13" spans="1:11" ht="13" x14ac:dyDescent="0.3">
      <c r="A13" s="7" t="s">
        <v>8</v>
      </c>
      <c r="B13" s="4"/>
      <c r="C13" s="4"/>
      <c r="D13" s="4"/>
      <c r="E13" s="8">
        <f>'[1]TOTAL ALPHA-NUM (20-21)'!$D$110</f>
        <v>0</v>
      </c>
      <c r="F13" s="4"/>
      <c r="G13" s="4"/>
      <c r="H13" s="8">
        <f>'[1]TOTAL ALPHA-NUM (19-20)'!$D$108</f>
        <v>0</v>
      </c>
      <c r="I13" s="4"/>
      <c r="J13" s="11"/>
      <c r="K13" s="4"/>
    </row>
    <row r="14" spans="1:11" ht="13" x14ac:dyDescent="0.3">
      <c r="A14" s="7" t="s">
        <v>10</v>
      </c>
      <c r="B14" s="4"/>
      <c r="C14" s="4"/>
      <c r="D14" s="4"/>
      <c r="E14" s="8">
        <f>'[1]TOTAL ALPHA-NUM (20-21)'!$E$110</f>
        <v>875836</v>
      </c>
      <c r="F14" s="4"/>
      <c r="G14" s="4"/>
      <c r="H14" s="8">
        <f>'[1]TOTAL ALPHA-NUM (19-20)'!$E$108</f>
        <v>1069003</v>
      </c>
      <c r="I14" s="4"/>
      <c r="J14" s="10">
        <f t="shared" si="0"/>
        <v>-193167</v>
      </c>
      <c r="K14" s="4"/>
    </row>
    <row r="15" spans="1:11" ht="13" x14ac:dyDescent="0.3">
      <c r="A15" s="7" t="s">
        <v>11</v>
      </c>
      <c r="B15" s="4"/>
      <c r="C15" s="4"/>
      <c r="D15" s="4"/>
      <c r="E15" s="8">
        <f>'[1]TOTAL ALPHA-NUM (20-21)'!$F$110</f>
        <v>0</v>
      </c>
      <c r="F15" s="4"/>
      <c r="G15" s="4"/>
      <c r="H15" s="8">
        <f>'[1]TOTAL ALPHA-NUM (19-20)'!$F$108</f>
        <v>8000</v>
      </c>
      <c r="I15" s="4"/>
      <c r="J15" s="10">
        <f t="shared" si="0"/>
        <v>-8000</v>
      </c>
      <c r="K15" s="4"/>
    </row>
    <row r="16" spans="1:11" ht="13" x14ac:dyDescent="0.3">
      <c r="A16" s="7" t="s">
        <v>12</v>
      </c>
      <c r="B16" s="4"/>
      <c r="C16" s="4"/>
      <c r="D16" s="4"/>
      <c r="E16" s="8">
        <f>'[1]TOTAL ALPHA-NUM (20-21)'!$G$110</f>
        <v>227449</v>
      </c>
      <c r="F16" s="4"/>
      <c r="G16" s="4"/>
      <c r="H16" s="8">
        <f>'[1]TOTAL ALPHA-NUM (19-20)'!$G$108</f>
        <v>218826</v>
      </c>
      <c r="I16" s="4"/>
      <c r="J16" s="10">
        <f t="shared" si="0"/>
        <v>8623</v>
      </c>
      <c r="K16" s="4"/>
    </row>
    <row r="17" spans="1:11" ht="13" x14ac:dyDescent="0.3">
      <c r="A17" s="7" t="s">
        <v>13</v>
      </c>
      <c r="B17" s="4"/>
      <c r="C17" s="4"/>
      <c r="D17" s="4"/>
      <c r="E17" s="12">
        <f>'[1]TOTAL ALPHA-NUM (20-21)'!$H$110</f>
        <v>265166</v>
      </c>
      <c r="F17" s="4"/>
      <c r="G17" s="4"/>
      <c r="H17" s="12">
        <f>'[1]TOTAL ALPHA-NUM (19-20)'!$H$108</f>
        <v>265438</v>
      </c>
      <c r="I17" s="4"/>
      <c r="J17" s="13">
        <f t="shared" si="0"/>
        <v>-272</v>
      </c>
      <c r="K17" s="4"/>
    </row>
    <row r="18" spans="1:11" x14ac:dyDescent="0.25">
      <c r="A18" s="4"/>
      <c r="B18" s="4"/>
      <c r="C18" s="4"/>
      <c r="D18" s="4"/>
      <c r="E18" s="8"/>
      <c r="F18" s="4"/>
      <c r="G18" s="4"/>
      <c r="H18" s="8"/>
      <c r="I18" s="4"/>
      <c r="J18" s="4"/>
      <c r="K18" s="4"/>
    </row>
    <row r="19" spans="1:11" ht="13" x14ac:dyDescent="0.3">
      <c r="A19" s="7" t="s">
        <v>14</v>
      </c>
      <c r="B19" s="4"/>
      <c r="C19" s="4"/>
      <c r="D19" s="4"/>
      <c r="E19" s="14">
        <f>SUM(E11:E18)</f>
        <v>1716357</v>
      </c>
      <c r="F19" s="4"/>
      <c r="G19" s="4"/>
      <c r="H19" s="14">
        <f>SUM(H11:H18)</f>
        <v>1920397</v>
      </c>
      <c r="I19" s="4"/>
      <c r="J19" s="15">
        <f>SUM(J11:J17)</f>
        <v>-204040</v>
      </c>
      <c r="K19" s="4"/>
    </row>
    <row r="20" spans="1:11" ht="13" x14ac:dyDescent="0.3">
      <c r="A20" s="7"/>
      <c r="B20" s="4"/>
      <c r="C20" s="4"/>
      <c r="D20" s="4"/>
      <c r="E20" s="14"/>
      <c r="F20" s="4"/>
      <c r="G20" s="4"/>
      <c r="H20" s="14"/>
      <c r="I20" s="4"/>
      <c r="J20" s="15"/>
      <c r="K20" s="4"/>
    </row>
    <row r="21" spans="1:11" ht="13" x14ac:dyDescent="0.3">
      <c r="A21" s="7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3" x14ac:dyDescent="0.3">
      <c r="A23" s="7" t="s">
        <v>376</v>
      </c>
      <c r="B23" s="4"/>
      <c r="C23" s="4"/>
      <c r="D23" s="4"/>
      <c r="E23" s="76">
        <v>2030000</v>
      </c>
      <c r="F23" s="1"/>
      <c r="G23" s="1"/>
      <c r="H23" s="22">
        <v>1850000</v>
      </c>
      <c r="I23" s="4"/>
      <c r="J23" s="10">
        <f>SUM(E23-H23)</f>
        <v>180000</v>
      </c>
      <c r="K23" s="4"/>
    </row>
    <row r="24" spans="1:11" ht="13" x14ac:dyDescent="0.3">
      <c r="A24" s="7" t="s">
        <v>377</v>
      </c>
      <c r="B24" s="4"/>
      <c r="C24" s="4"/>
      <c r="D24" s="4"/>
      <c r="E24" s="22">
        <v>30000</v>
      </c>
      <c r="F24" s="1"/>
      <c r="G24" s="1"/>
      <c r="H24" s="22">
        <v>30000</v>
      </c>
      <c r="I24" s="4"/>
      <c r="J24" s="10">
        <f>SUM(E24-H24)</f>
        <v>0</v>
      </c>
      <c r="K24" s="4"/>
    </row>
    <row r="25" spans="1:11" ht="13" x14ac:dyDescent="0.3">
      <c r="A25" s="7" t="s">
        <v>378</v>
      </c>
      <c r="B25" s="4"/>
      <c r="C25" s="4"/>
      <c r="D25" s="4"/>
      <c r="E25" s="22">
        <v>100</v>
      </c>
      <c r="F25" s="1"/>
      <c r="G25" s="1"/>
      <c r="H25" s="22">
        <v>100</v>
      </c>
      <c r="I25" s="4"/>
      <c r="J25" s="10">
        <f>SUM(E25-H25)</f>
        <v>0</v>
      </c>
      <c r="K25" s="4"/>
    </row>
    <row r="26" spans="1:11" ht="13" x14ac:dyDescent="0.3">
      <c r="A26" s="7"/>
      <c r="B26" s="4"/>
      <c r="C26" s="4"/>
      <c r="D26" s="4"/>
      <c r="E26" s="22"/>
      <c r="F26" s="1"/>
      <c r="G26" s="1"/>
      <c r="H26" s="22"/>
      <c r="I26" s="4"/>
      <c r="J26" s="11">
        <f>SUM(E26-H26)</f>
        <v>0</v>
      </c>
      <c r="K26" s="4"/>
    </row>
    <row r="27" spans="1:11" ht="13" x14ac:dyDescent="0.3">
      <c r="A27" s="7" t="s">
        <v>379</v>
      </c>
      <c r="B27" s="4"/>
      <c r="C27" s="4"/>
      <c r="D27" s="4"/>
      <c r="E27" s="14">
        <f>SUM(E23:E26)</f>
        <v>2060100</v>
      </c>
      <c r="F27" s="4"/>
      <c r="G27" s="4"/>
      <c r="H27" s="14">
        <f>SUM(H23:H26)</f>
        <v>1880100</v>
      </c>
      <c r="I27" s="4"/>
      <c r="J27" s="15">
        <f>SUM(E27-H27)</f>
        <v>180000</v>
      </c>
      <c r="K27" s="4"/>
    </row>
    <row r="28" spans="1:11" ht="13" x14ac:dyDescent="0.3">
      <c r="A28" s="7"/>
      <c r="B28" s="4"/>
      <c r="C28" s="4"/>
      <c r="D28" s="4"/>
      <c r="E28" s="14"/>
      <c r="F28" s="4"/>
      <c r="G28" s="4"/>
      <c r="H28" s="14"/>
      <c r="I28" s="4"/>
      <c r="J28" s="15"/>
      <c r="K28" s="4"/>
    </row>
    <row r="29" spans="1:11" ht="13" x14ac:dyDescent="0.3">
      <c r="A29" s="7" t="s">
        <v>15</v>
      </c>
      <c r="B29" s="4"/>
      <c r="C29" s="4"/>
      <c r="D29" s="4"/>
      <c r="E29" s="14">
        <f>SUM(E27)</f>
        <v>2060100</v>
      </c>
      <c r="F29" s="4"/>
      <c r="G29" s="4"/>
      <c r="H29" s="14">
        <f>SUM(H27)</f>
        <v>1880100</v>
      </c>
      <c r="I29" s="4"/>
      <c r="J29" s="15">
        <f>SUM(E29-H29)</f>
        <v>180000</v>
      </c>
      <c r="K29" s="4"/>
    </row>
    <row r="30" spans="1:11" ht="13" x14ac:dyDescent="0.3">
      <c r="A30" s="77" t="s">
        <v>380</v>
      </c>
      <c r="B30" s="4"/>
      <c r="C30" s="4"/>
      <c r="D30" s="4"/>
      <c r="E30" s="18"/>
      <c r="F30" s="4"/>
      <c r="G30" s="4"/>
      <c r="H30" s="18">
        <v>40297</v>
      </c>
      <c r="I30" s="4"/>
      <c r="J30" s="78">
        <f>SUM(E30-H30)</f>
        <v>-40297</v>
      </c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3" x14ac:dyDescent="0.3">
      <c r="A32" s="7" t="s">
        <v>142</v>
      </c>
      <c r="B32" s="4"/>
      <c r="C32" s="4"/>
      <c r="D32" s="4"/>
      <c r="E32" s="14">
        <f>SUM(E29:E30)</f>
        <v>2060100</v>
      </c>
      <c r="F32" s="4"/>
      <c r="G32" s="4"/>
      <c r="H32" s="14">
        <f>SUM(H29:H30)</f>
        <v>1920397</v>
      </c>
      <c r="I32" s="4"/>
      <c r="J32" s="20">
        <f>SUM(E32-H32)</f>
        <v>139703</v>
      </c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3" x14ac:dyDescent="0.3">
      <c r="A34" s="7" t="s">
        <v>14</v>
      </c>
      <c r="B34" s="4"/>
      <c r="C34" s="4"/>
      <c r="D34" s="4"/>
      <c r="E34" s="15">
        <f>E19</f>
        <v>1716357</v>
      </c>
      <c r="F34" s="7"/>
      <c r="G34" s="7"/>
      <c r="H34" s="15">
        <f>H19</f>
        <v>1920397</v>
      </c>
      <c r="I34" s="4"/>
      <c r="J34" s="79">
        <f>SUM(E34-H34)</f>
        <v>-204040</v>
      </c>
      <c r="K34" s="4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3" x14ac:dyDescent="0.3">
      <c r="A36" s="7" t="s">
        <v>381</v>
      </c>
      <c r="B36" s="4"/>
      <c r="C36" s="4"/>
      <c r="D36" s="4"/>
      <c r="E36" s="14">
        <f>E32-E34</f>
        <v>343743</v>
      </c>
      <c r="F36" s="4"/>
      <c r="G36" s="4"/>
      <c r="H36" s="14">
        <f>H32-H34</f>
        <v>0</v>
      </c>
      <c r="I36" s="4"/>
      <c r="J36" s="20">
        <f>SUM(E36-H36)</f>
        <v>343743</v>
      </c>
      <c r="K36" s="4"/>
    </row>
    <row r="37" spans="1:11" ht="13" x14ac:dyDescent="0.3">
      <c r="A37" s="7"/>
      <c r="B37" s="4"/>
      <c r="C37" s="4"/>
      <c r="D37" s="4"/>
      <c r="E37" s="76"/>
      <c r="F37" s="4"/>
      <c r="G37" s="4"/>
      <c r="H37" s="22"/>
      <c r="I37" s="4"/>
      <c r="J37" s="10"/>
      <c r="K37" s="4"/>
    </row>
    <row r="38" spans="1:11" ht="13" x14ac:dyDescent="0.3">
      <c r="A38" s="7"/>
      <c r="B38" s="4"/>
      <c r="C38" s="54"/>
      <c r="D38" s="4"/>
      <c r="E38" s="22"/>
      <c r="F38" s="4"/>
      <c r="G38" s="4"/>
      <c r="H38" s="22"/>
      <c r="I38" s="4"/>
      <c r="J38" s="11"/>
      <c r="K38" s="4"/>
    </row>
    <row r="39" spans="1:11" ht="13" x14ac:dyDescent="0.3">
      <c r="A39" s="7"/>
      <c r="B39" s="4"/>
      <c r="C39" s="4"/>
      <c r="D39" s="4"/>
      <c r="E39" s="80"/>
      <c r="F39" s="26"/>
      <c r="G39" s="26"/>
      <c r="H39" s="81"/>
      <c r="I39" s="26"/>
      <c r="J39" s="27"/>
      <c r="K39" s="4"/>
    </row>
    <row r="40" spans="1:11" x14ac:dyDescent="0.25">
      <c r="A40" s="4"/>
      <c r="B40" s="4"/>
      <c r="C40" s="4"/>
      <c r="D40" s="4"/>
      <c r="E40" s="8"/>
      <c r="F40" s="4"/>
      <c r="G40" s="4"/>
      <c r="H40" s="8"/>
      <c r="I40" s="4"/>
      <c r="J40" s="4"/>
      <c r="K40" s="4"/>
    </row>
    <row r="41" spans="1:11" ht="13" x14ac:dyDescent="0.3">
      <c r="A41" s="7"/>
      <c r="B41" s="4"/>
      <c r="C41" s="4"/>
      <c r="D41" s="4"/>
      <c r="E41" s="14"/>
      <c r="F41" s="4"/>
      <c r="G41" s="4"/>
      <c r="H41" s="14"/>
      <c r="I41" s="4"/>
      <c r="J41" s="15"/>
      <c r="K41" s="4"/>
    </row>
    <row r="42" spans="1:1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3" x14ac:dyDescent="0.3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3" x14ac:dyDescent="0.3">
      <c r="A46" s="7"/>
      <c r="B46" s="7"/>
      <c r="C46" s="7"/>
      <c r="D46" s="4"/>
      <c r="E46" s="8"/>
      <c r="F46" s="4"/>
      <c r="G46" s="4"/>
      <c r="H46" s="8"/>
      <c r="I46" s="4"/>
      <c r="J46" s="11"/>
      <c r="K46" s="4"/>
    </row>
    <row r="47" spans="1:11" ht="13" x14ac:dyDescent="0.3">
      <c r="A47" s="7"/>
      <c r="B47" s="7"/>
      <c r="C47" s="7"/>
      <c r="D47" s="4"/>
      <c r="E47" s="8"/>
      <c r="F47" s="4"/>
      <c r="G47" s="4"/>
      <c r="H47" s="8"/>
      <c r="I47" s="4"/>
      <c r="J47" s="11"/>
      <c r="K47" s="4"/>
    </row>
    <row r="48" spans="1:11" ht="13" x14ac:dyDescent="0.3">
      <c r="A48" s="7"/>
      <c r="B48" s="7"/>
      <c r="C48" s="7"/>
      <c r="D48" s="4"/>
      <c r="E48" s="8"/>
      <c r="F48" s="4"/>
      <c r="G48" s="4"/>
      <c r="H48" s="8"/>
      <c r="I48" s="4"/>
      <c r="J48" s="10"/>
      <c r="K48" s="4"/>
    </row>
    <row r="49" spans="1:11" ht="13" x14ac:dyDescent="0.3">
      <c r="A49" s="7"/>
      <c r="B49" s="7"/>
      <c r="C49" s="7"/>
      <c r="D49" s="4"/>
      <c r="E49" s="8"/>
      <c r="F49" s="4"/>
      <c r="G49" s="4"/>
      <c r="H49" s="8"/>
      <c r="I49" s="4"/>
      <c r="J49" s="11"/>
      <c r="K49" s="4"/>
    </row>
    <row r="50" spans="1:11" ht="13" x14ac:dyDescent="0.3">
      <c r="A50" s="7"/>
      <c r="B50" s="7"/>
      <c r="C50" s="7"/>
      <c r="D50" s="4"/>
      <c r="E50" s="8"/>
      <c r="F50" s="4"/>
      <c r="G50" s="4"/>
      <c r="H50" s="8"/>
      <c r="I50" s="4"/>
      <c r="J50" s="10"/>
      <c r="K50" s="4"/>
    </row>
    <row r="51" spans="1:11" ht="13" x14ac:dyDescent="0.3">
      <c r="A51" s="7"/>
      <c r="B51" s="7"/>
      <c r="C51" s="7"/>
      <c r="D51" s="4"/>
      <c r="E51" s="8"/>
      <c r="F51" s="4"/>
      <c r="G51" s="4"/>
      <c r="H51" s="8"/>
      <c r="I51" s="4"/>
      <c r="J51" s="10"/>
      <c r="K51" s="4"/>
    </row>
    <row r="52" spans="1:11" ht="13" x14ac:dyDescent="0.3">
      <c r="A52" s="7"/>
      <c r="B52" s="7"/>
      <c r="C52" s="7"/>
      <c r="D52" s="4"/>
      <c r="E52" s="25"/>
      <c r="F52" s="26"/>
      <c r="G52" s="26"/>
      <c r="H52" s="25"/>
      <c r="I52" s="26"/>
      <c r="J52" s="82"/>
      <c r="K52" s="4"/>
    </row>
    <row r="53" spans="1:11" ht="14" x14ac:dyDescent="0.4">
      <c r="A53" s="7"/>
      <c r="B53" s="7"/>
      <c r="C53" s="7"/>
      <c r="D53" s="4"/>
      <c r="E53" s="83"/>
      <c r="F53" s="4"/>
      <c r="G53" s="4"/>
      <c r="H53" s="83"/>
      <c r="I53" s="4"/>
      <c r="J53" s="4"/>
      <c r="K53" s="4"/>
    </row>
    <row r="54" spans="1:11" ht="14" x14ac:dyDescent="0.4">
      <c r="A54" s="7"/>
      <c r="B54" s="7"/>
      <c r="C54" s="7"/>
      <c r="D54" s="4"/>
      <c r="E54" s="84"/>
      <c r="F54" s="4"/>
      <c r="G54" s="4"/>
      <c r="H54" s="83"/>
      <c r="I54" s="4"/>
      <c r="J54" s="4"/>
      <c r="K54" s="4"/>
    </row>
    <row r="55" spans="1:11" ht="13" x14ac:dyDescent="0.3">
      <c r="A55" s="7"/>
      <c r="B55" s="7"/>
      <c r="C55" s="7"/>
      <c r="D55" s="4"/>
      <c r="E55" s="8"/>
      <c r="F55" s="4"/>
      <c r="G55" s="4"/>
      <c r="H55" s="8"/>
      <c r="I55" s="4"/>
      <c r="J55" s="4"/>
      <c r="K55" s="4"/>
    </row>
    <row r="56" spans="1:11" ht="13" x14ac:dyDescent="0.3">
      <c r="A56" s="7"/>
      <c r="B56" s="7"/>
      <c r="C56" s="7"/>
      <c r="D56" s="4"/>
      <c r="E56" s="14"/>
      <c r="F56" s="4"/>
      <c r="G56" s="4"/>
      <c r="H56" s="14"/>
      <c r="I56" s="4"/>
      <c r="J56" s="15"/>
      <c r="K56" s="4"/>
    </row>
    <row r="57" spans="1:1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</sheetData>
  <sheetProtection password="CDC4" sheet="1" objects="1" scenarios="1" insertRows="0" selectLockedCells="1"/>
  <mergeCells count="4">
    <mergeCell ref="F2:G2"/>
    <mergeCell ref="E4:H4"/>
    <mergeCell ref="E5:H5"/>
    <mergeCell ref="E6:H6"/>
  </mergeCells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7"/>
  </sheetPr>
  <dimension ref="A1:I58"/>
  <sheetViews>
    <sheetView topLeftCell="A19" workbookViewId="0">
      <selection activeCell="C52" sqref="C52"/>
    </sheetView>
  </sheetViews>
  <sheetFormatPr defaultRowHeight="12.5" x14ac:dyDescent="0.25"/>
  <cols>
    <col min="3" max="3" width="11.7265625" customWidth="1"/>
    <col min="8" max="8" width="9.1796875" style="4"/>
  </cols>
  <sheetData>
    <row r="1" spans="1:8" s="42" customFormat="1" ht="13" x14ac:dyDescent="0.3">
      <c r="A1" s="16" t="s">
        <v>199</v>
      </c>
      <c r="B1" s="16"/>
      <c r="C1" s="16"/>
      <c r="D1" s="16"/>
      <c r="E1" s="16"/>
      <c r="F1" s="16"/>
      <c r="G1" s="16"/>
      <c r="H1" s="7"/>
    </row>
    <row r="2" spans="1:8" x14ac:dyDescent="0.25">
      <c r="A2" s="1"/>
      <c r="B2" s="1" t="s">
        <v>382</v>
      </c>
      <c r="C2" s="1"/>
      <c r="D2" s="1"/>
      <c r="E2" s="1"/>
      <c r="F2" s="1"/>
      <c r="G2" s="1"/>
    </row>
    <row r="3" spans="1:8" ht="13" thickBot="1" x14ac:dyDescent="0.3">
      <c r="A3" s="1"/>
      <c r="B3" s="1"/>
      <c r="C3" s="1" t="s">
        <v>383</v>
      </c>
      <c r="D3" s="1" t="s">
        <v>10</v>
      </c>
      <c r="E3" s="1"/>
      <c r="F3" s="1"/>
      <c r="G3" s="1"/>
      <c r="H3" s="60">
        <f>'[1]Unallocated Insurance F-1910'!$E$25</f>
        <v>25835</v>
      </c>
    </row>
    <row r="4" spans="1:8" x14ac:dyDescent="0.25">
      <c r="A4" s="1"/>
      <c r="B4" s="1"/>
      <c r="C4" s="61" t="s">
        <v>142</v>
      </c>
      <c r="D4" s="1"/>
      <c r="E4" s="1"/>
      <c r="F4" s="1"/>
      <c r="G4" s="1"/>
      <c r="H4" s="59">
        <f>H3</f>
        <v>25835</v>
      </c>
    </row>
    <row r="5" spans="1:8" x14ac:dyDescent="0.25">
      <c r="A5" s="1"/>
      <c r="B5" s="1"/>
      <c r="C5" s="1"/>
      <c r="D5" s="1"/>
      <c r="E5" s="1"/>
      <c r="F5" s="1"/>
      <c r="G5" s="1"/>
      <c r="H5" s="59"/>
    </row>
    <row r="6" spans="1:8" x14ac:dyDescent="0.25">
      <c r="A6" s="1"/>
      <c r="B6" s="1" t="s">
        <v>384</v>
      </c>
      <c r="C6" s="1"/>
      <c r="D6" s="1"/>
      <c r="E6" s="1"/>
      <c r="F6" s="1"/>
      <c r="G6" s="1"/>
      <c r="H6" s="59"/>
    </row>
    <row r="7" spans="1:8" ht="13" thickBot="1" x14ac:dyDescent="0.3">
      <c r="A7" s="1"/>
      <c r="B7" s="61"/>
      <c r="C7" s="1" t="s">
        <v>385</v>
      </c>
      <c r="D7" s="1" t="s">
        <v>10</v>
      </c>
      <c r="E7" s="1"/>
      <c r="F7" s="1"/>
      <c r="G7" s="1"/>
      <c r="H7" s="60">
        <f>'[1]Municipal Assn Dues F-1920'!$E$25</f>
        <v>1001</v>
      </c>
    </row>
    <row r="8" spans="1:8" x14ac:dyDescent="0.25">
      <c r="A8" s="1"/>
      <c r="B8" s="1"/>
      <c r="C8" s="61" t="s">
        <v>142</v>
      </c>
      <c r="D8" s="1"/>
      <c r="E8" s="1"/>
      <c r="F8" s="1"/>
      <c r="G8" s="1"/>
      <c r="H8" s="59">
        <f>H7</f>
        <v>1001</v>
      </c>
    </row>
    <row r="9" spans="1:8" ht="13" thickBot="1" x14ac:dyDescent="0.3">
      <c r="A9" s="1"/>
      <c r="B9" s="1"/>
      <c r="C9" s="1"/>
      <c r="D9" s="1"/>
      <c r="E9" s="1"/>
      <c r="F9" s="1"/>
      <c r="G9" s="1"/>
      <c r="H9" s="85"/>
    </row>
    <row r="10" spans="1:8" s="42" customFormat="1" ht="13.5" thickTop="1" x14ac:dyDescent="0.3">
      <c r="A10" s="16" t="s">
        <v>206</v>
      </c>
      <c r="B10" s="16"/>
      <c r="C10" s="16"/>
      <c r="D10" s="16"/>
      <c r="E10" s="16"/>
      <c r="F10" s="16"/>
      <c r="G10" s="16"/>
      <c r="H10" s="66">
        <f>H8+H4</f>
        <v>26836</v>
      </c>
    </row>
    <row r="11" spans="1:8" x14ac:dyDescent="0.25">
      <c r="A11" s="1"/>
      <c r="B11" s="1"/>
      <c r="C11" s="1"/>
      <c r="D11" s="1"/>
      <c r="E11" s="1"/>
      <c r="F11" s="1"/>
      <c r="G11" s="1"/>
    </row>
    <row r="12" spans="1:8" ht="13" x14ac:dyDescent="0.3">
      <c r="A12" s="16" t="s">
        <v>299</v>
      </c>
      <c r="B12" s="1"/>
      <c r="C12" s="1"/>
      <c r="D12" s="1"/>
      <c r="E12" s="1"/>
      <c r="F12" s="1"/>
      <c r="G12" s="1"/>
    </row>
    <row r="13" spans="1:8" x14ac:dyDescent="0.25">
      <c r="A13" s="1"/>
      <c r="B13" s="1"/>
      <c r="C13" s="1"/>
      <c r="D13" s="1"/>
      <c r="E13" s="1"/>
      <c r="F13" s="1"/>
      <c r="G13" s="1"/>
    </row>
    <row r="14" spans="1:8" x14ac:dyDescent="0.25">
      <c r="A14" s="1"/>
      <c r="B14" s="1" t="s">
        <v>386</v>
      </c>
      <c r="C14" s="1"/>
      <c r="D14" s="1"/>
      <c r="E14" s="1"/>
      <c r="F14" s="1"/>
      <c r="G14" s="1"/>
    </row>
    <row r="15" spans="1:8" x14ac:dyDescent="0.25">
      <c r="A15" s="1"/>
      <c r="B15" s="1"/>
      <c r="C15" s="1" t="s">
        <v>387</v>
      </c>
      <c r="D15" s="1" t="s">
        <v>139</v>
      </c>
      <c r="E15" s="1"/>
      <c r="F15" s="1"/>
      <c r="G15" s="1"/>
      <c r="H15" s="59">
        <f>'[1]Water Admin F-8310'!$E$18</f>
        <v>107007</v>
      </c>
    </row>
    <row r="16" spans="1:8" x14ac:dyDescent="0.25">
      <c r="A16" s="1"/>
      <c r="B16" s="1"/>
      <c r="C16" s="1" t="s">
        <v>388</v>
      </c>
      <c r="D16" s="1" t="s">
        <v>7</v>
      </c>
      <c r="E16" s="1"/>
      <c r="F16" s="1"/>
      <c r="G16" s="1"/>
      <c r="H16" s="59">
        <f>'[1]Water Admin F-8310'!$E$23</f>
        <v>0</v>
      </c>
    </row>
    <row r="17" spans="1:8" x14ac:dyDescent="0.25">
      <c r="A17" s="1"/>
      <c r="B17" s="1"/>
      <c r="C17" s="1" t="s">
        <v>389</v>
      </c>
      <c r="D17" s="1" t="s">
        <v>249</v>
      </c>
      <c r="E17" s="1"/>
      <c r="F17" s="1"/>
      <c r="G17" s="1"/>
      <c r="H17" s="59">
        <f>'[1]Water Admin F-8310'!$E$25</f>
        <v>0</v>
      </c>
    </row>
    <row r="18" spans="1:8" x14ac:dyDescent="0.25">
      <c r="A18" s="1"/>
      <c r="B18" s="1"/>
      <c r="C18" s="1" t="s">
        <v>390</v>
      </c>
      <c r="D18" s="1" t="s">
        <v>10</v>
      </c>
      <c r="E18" s="1"/>
      <c r="F18" s="1"/>
      <c r="G18" s="1"/>
      <c r="H18" s="65">
        <f>'[1]Water Admin F-8310'!$E$45</f>
        <v>33950</v>
      </c>
    </row>
    <row r="19" spans="1:8" x14ac:dyDescent="0.25">
      <c r="A19" s="1"/>
      <c r="B19" s="1"/>
      <c r="C19" s="1" t="s">
        <v>391</v>
      </c>
      <c r="D19" s="1" t="s">
        <v>195</v>
      </c>
      <c r="E19" s="1"/>
      <c r="F19" s="1"/>
      <c r="G19" s="1"/>
      <c r="H19" s="67">
        <f>'[1]Water Admin F-8310'!$E$51</f>
        <v>0</v>
      </c>
    </row>
    <row r="20" spans="1:8" x14ac:dyDescent="0.25">
      <c r="A20" s="1"/>
      <c r="B20" s="1"/>
      <c r="C20" s="61" t="s">
        <v>142</v>
      </c>
      <c r="D20" s="1"/>
      <c r="E20" s="1"/>
      <c r="F20" s="1"/>
      <c r="G20" s="1"/>
      <c r="H20" s="59">
        <f>H18+H15+H16+H19+H17</f>
        <v>140957</v>
      </c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 t="s">
        <v>392</v>
      </c>
      <c r="C22" s="1"/>
      <c r="D22" s="1"/>
      <c r="E22" s="1"/>
      <c r="F22" s="1"/>
      <c r="G22" s="1"/>
    </row>
    <row r="23" spans="1:8" ht="13" thickBot="1" x14ac:dyDescent="0.3">
      <c r="A23" s="1"/>
      <c r="B23" s="1"/>
      <c r="C23" s="1" t="s">
        <v>393</v>
      </c>
      <c r="D23" s="1" t="s">
        <v>10</v>
      </c>
      <c r="E23" s="1"/>
      <c r="F23" s="1"/>
      <c r="G23" s="1"/>
      <c r="H23" s="60">
        <f>'[1]Source &amp; Supply F-8320'!$E$25</f>
        <v>723000</v>
      </c>
    </row>
    <row r="24" spans="1:8" x14ac:dyDescent="0.25">
      <c r="A24" s="1"/>
      <c r="B24" s="1"/>
      <c r="C24" s="61" t="s">
        <v>142</v>
      </c>
      <c r="D24" s="1"/>
      <c r="E24" s="1"/>
      <c r="F24" s="1"/>
      <c r="G24" s="1"/>
      <c r="H24" s="59">
        <f>H23</f>
        <v>723000</v>
      </c>
    </row>
    <row r="25" spans="1:8" x14ac:dyDescent="0.25">
      <c r="A25" s="1"/>
      <c r="B25" s="1"/>
      <c r="C25" s="1"/>
      <c r="D25" s="1"/>
      <c r="E25" s="1"/>
      <c r="F25" s="1"/>
      <c r="G25" s="1"/>
    </row>
    <row r="26" spans="1:8" x14ac:dyDescent="0.25">
      <c r="A26" s="1"/>
      <c r="B26" s="1" t="s">
        <v>394</v>
      </c>
      <c r="C26" s="1"/>
      <c r="D26" s="1"/>
      <c r="E26" s="1"/>
      <c r="F26" s="1"/>
      <c r="G26" s="1"/>
    </row>
    <row r="27" spans="1:8" x14ac:dyDescent="0.25">
      <c r="A27" s="1"/>
      <c r="B27" s="1"/>
      <c r="C27" s="1" t="s">
        <v>395</v>
      </c>
      <c r="D27" s="1" t="s">
        <v>139</v>
      </c>
      <c r="E27" s="1"/>
      <c r="F27" s="1"/>
      <c r="G27" s="1"/>
      <c r="H27" s="59">
        <f>'[1]Trans &amp; Distr F-8340'!$E$9</f>
        <v>210899</v>
      </c>
    </row>
    <row r="28" spans="1:8" x14ac:dyDescent="0.25">
      <c r="A28" s="1"/>
      <c r="B28" s="1"/>
      <c r="C28" s="1" t="s">
        <v>396</v>
      </c>
      <c r="D28" s="1" t="s">
        <v>7</v>
      </c>
      <c r="E28" s="1"/>
      <c r="F28" s="1"/>
      <c r="G28" s="1"/>
      <c r="H28" s="59">
        <f>'[1]Trans &amp; Distr F-8340'!$E$16</f>
        <v>30000</v>
      </c>
    </row>
    <row r="29" spans="1:8" x14ac:dyDescent="0.25">
      <c r="A29" s="1"/>
      <c r="B29" s="1"/>
      <c r="C29" s="1" t="s">
        <v>397</v>
      </c>
      <c r="D29" s="1" t="s">
        <v>10</v>
      </c>
      <c r="E29" s="1"/>
      <c r="F29" s="1"/>
      <c r="G29" s="1"/>
      <c r="H29" s="59">
        <f>'[1]Trans &amp; Distr F-8340'!$E$43</f>
        <v>92050</v>
      </c>
    </row>
    <row r="30" spans="1:8" ht="13" thickBot="1" x14ac:dyDescent="0.3">
      <c r="A30" s="1"/>
      <c r="B30" s="1"/>
      <c r="C30" s="1" t="s">
        <v>398</v>
      </c>
      <c r="D30" s="1" t="s">
        <v>195</v>
      </c>
      <c r="E30" s="1"/>
      <c r="F30" s="1"/>
      <c r="G30" s="1"/>
      <c r="H30" s="60">
        <f>'[1]Trans &amp; Distr F-8340'!$E$50</f>
        <v>0</v>
      </c>
    </row>
    <row r="31" spans="1:8" x14ac:dyDescent="0.25">
      <c r="A31" s="1"/>
      <c r="B31" s="1"/>
      <c r="C31" s="61" t="s">
        <v>142</v>
      </c>
      <c r="D31" s="1"/>
      <c r="E31" s="1"/>
      <c r="F31" s="1"/>
      <c r="G31" s="1"/>
      <c r="H31" s="59">
        <f>H30+H29+H28+H27</f>
        <v>332949</v>
      </c>
    </row>
    <row r="32" spans="1:8" ht="13" thickBot="1" x14ac:dyDescent="0.3">
      <c r="A32" s="1"/>
      <c r="B32" s="1"/>
      <c r="C32" s="1"/>
      <c r="D32" s="1"/>
      <c r="E32" s="1"/>
      <c r="F32" s="1"/>
      <c r="G32" s="1"/>
      <c r="H32" s="85"/>
    </row>
    <row r="33" spans="1:9" s="42" customFormat="1" ht="13.5" thickTop="1" x14ac:dyDescent="0.3">
      <c r="A33" s="16" t="s">
        <v>332</v>
      </c>
      <c r="B33" s="16"/>
      <c r="C33" s="16"/>
      <c r="D33" s="16"/>
      <c r="E33" s="16"/>
      <c r="F33" s="16"/>
      <c r="G33" s="16"/>
      <c r="H33" s="66">
        <f>H31+H24+H20</f>
        <v>1196906</v>
      </c>
    </row>
    <row r="34" spans="1:9" x14ac:dyDescent="0.25">
      <c r="A34" s="1"/>
      <c r="B34" s="1"/>
      <c r="C34" s="1"/>
      <c r="D34" s="1"/>
      <c r="E34" s="1"/>
      <c r="F34" s="1"/>
      <c r="G34" s="1"/>
    </row>
    <row r="35" spans="1:9" ht="13" x14ac:dyDescent="0.3">
      <c r="A35" s="16" t="s">
        <v>333</v>
      </c>
      <c r="B35" s="1"/>
      <c r="C35" s="1"/>
      <c r="D35" s="1"/>
      <c r="E35" s="1"/>
      <c r="F35" s="1"/>
      <c r="G35" s="1"/>
    </row>
    <row r="36" spans="1:9" x14ac:dyDescent="0.25">
      <c r="A36" s="1"/>
      <c r="B36" s="1"/>
      <c r="C36" s="1" t="s">
        <v>399</v>
      </c>
      <c r="D36" s="1" t="s">
        <v>400</v>
      </c>
      <c r="E36" s="1"/>
      <c r="F36" s="1"/>
      <c r="G36" s="1"/>
      <c r="H36" s="59">
        <f>'[1]State Retirement F-9010'!$E$32</f>
        <v>37271</v>
      </c>
    </row>
    <row r="37" spans="1:9" x14ac:dyDescent="0.25">
      <c r="A37" s="1"/>
      <c r="B37" s="1"/>
      <c r="C37" s="1" t="s">
        <v>401</v>
      </c>
      <c r="D37" s="1" t="s">
        <v>339</v>
      </c>
      <c r="E37" s="1"/>
      <c r="F37" s="1"/>
      <c r="G37" s="1"/>
      <c r="H37" s="59">
        <f>'[1]Social Security F-9030'!$E$32</f>
        <v>24320</v>
      </c>
    </row>
    <row r="38" spans="1:9" x14ac:dyDescent="0.25">
      <c r="A38" s="1"/>
      <c r="B38" s="1"/>
      <c r="C38" s="1" t="s">
        <v>402</v>
      </c>
      <c r="D38" s="1" t="s">
        <v>341</v>
      </c>
      <c r="E38" s="1"/>
      <c r="F38" s="1"/>
      <c r="G38" s="1"/>
      <c r="H38" s="59">
        <f>'[1]Workers Compensation F-9040 '!$E$32</f>
        <v>29858</v>
      </c>
    </row>
    <row r="39" spans="1:9" x14ac:dyDescent="0.25">
      <c r="A39" s="1"/>
      <c r="B39" s="1"/>
      <c r="C39" s="1" t="s">
        <v>403</v>
      </c>
      <c r="D39" s="1" t="s">
        <v>343</v>
      </c>
      <c r="E39" s="1"/>
      <c r="F39" s="1"/>
      <c r="G39" s="1"/>
      <c r="H39" s="59">
        <f>'[1]Unemployment Insurance F-9050 '!$E$32</f>
        <v>0</v>
      </c>
    </row>
    <row r="40" spans="1:9" ht="13" thickBot="1" x14ac:dyDescent="0.3">
      <c r="A40" s="1"/>
      <c r="B40" s="1"/>
      <c r="C40" s="1" t="s">
        <v>404</v>
      </c>
      <c r="D40" s="1" t="s">
        <v>345</v>
      </c>
      <c r="E40" s="1"/>
      <c r="F40" s="1"/>
      <c r="G40" s="1"/>
      <c r="H40" s="60">
        <f>'[1]Hospitalization F-9060 '!$E$32</f>
        <v>136000</v>
      </c>
    </row>
    <row r="41" spans="1:9" x14ac:dyDescent="0.25">
      <c r="A41" s="1"/>
      <c r="B41" s="1"/>
      <c r="C41" s="61" t="s">
        <v>142</v>
      </c>
      <c r="D41" s="1"/>
      <c r="E41" s="1"/>
      <c r="F41" s="1"/>
      <c r="G41" s="1"/>
      <c r="H41" s="59">
        <f>H40+H39+H38+H37+H36</f>
        <v>227449</v>
      </c>
    </row>
    <row r="42" spans="1:9" ht="13" thickBot="1" x14ac:dyDescent="0.3">
      <c r="A42" s="1"/>
      <c r="B42" s="1"/>
      <c r="C42" s="1"/>
      <c r="D42" s="1"/>
      <c r="E42" s="1"/>
      <c r="F42" s="1"/>
      <c r="G42" s="1"/>
      <c r="H42" s="85"/>
    </row>
    <row r="43" spans="1:9" s="42" customFormat="1" ht="13.5" thickTop="1" x14ac:dyDescent="0.3">
      <c r="A43" s="16" t="s">
        <v>346</v>
      </c>
      <c r="B43" s="16"/>
      <c r="C43" s="16"/>
      <c r="D43" s="16"/>
      <c r="E43" s="16"/>
      <c r="F43" s="16"/>
      <c r="G43" s="16"/>
      <c r="H43" s="66">
        <f>H41</f>
        <v>227449</v>
      </c>
    </row>
    <row r="44" spans="1:9" x14ac:dyDescent="0.25">
      <c r="A44" s="1"/>
      <c r="B44" s="1"/>
      <c r="C44" s="1"/>
      <c r="D44" s="1"/>
      <c r="E44" s="1"/>
      <c r="F44" s="1"/>
      <c r="G44" s="1"/>
    </row>
    <row r="45" spans="1:9" ht="13" x14ac:dyDescent="0.3">
      <c r="A45" s="16" t="s">
        <v>347</v>
      </c>
      <c r="B45" s="1"/>
      <c r="C45" s="1"/>
      <c r="D45" s="1"/>
      <c r="E45" s="1"/>
      <c r="F45" s="1"/>
      <c r="G45" s="1"/>
    </row>
    <row r="46" spans="1:9" ht="13" x14ac:dyDescent="0.3">
      <c r="A46" s="16"/>
      <c r="B46" s="1"/>
      <c r="C46" s="1" t="s">
        <v>405</v>
      </c>
      <c r="D46" s="1" t="s">
        <v>406</v>
      </c>
      <c r="E46" s="1"/>
      <c r="F46" s="1"/>
      <c r="G46" s="1"/>
      <c r="H46" s="59">
        <f>'[1]Debt Service Equipm F-9730-0655'!$E$34</f>
        <v>0</v>
      </c>
    </row>
    <row r="47" spans="1:9" x14ac:dyDescent="0.25">
      <c r="A47" s="1"/>
      <c r="B47" s="1"/>
      <c r="C47" s="1" t="s">
        <v>407</v>
      </c>
      <c r="D47" s="1" t="s">
        <v>408</v>
      </c>
      <c r="E47" s="1"/>
      <c r="F47" s="1"/>
      <c r="G47" s="1"/>
      <c r="H47" s="65">
        <f>'[1]Combined Debt F-9730-0660'!$E$32</f>
        <v>0</v>
      </c>
      <c r="I47" s="65"/>
    </row>
    <row r="48" spans="1:9" x14ac:dyDescent="0.25">
      <c r="A48" s="1"/>
      <c r="B48" s="1"/>
      <c r="C48" s="1" t="s">
        <v>409</v>
      </c>
      <c r="D48" s="1" t="s">
        <v>410</v>
      </c>
      <c r="E48" s="1"/>
      <c r="F48" s="1"/>
      <c r="G48" s="1"/>
      <c r="H48" s="65">
        <f>'[1]PassThru Debt F-9710-0675'!$E$32</f>
        <v>42140</v>
      </c>
      <c r="I48" s="65"/>
    </row>
    <row r="49" spans="1:9" x14ac:dyDescent="0.25">
      <c r="A49" s="1"/>
      <c r="B49" s="1"/>
      <c r="C49" s="1" t="s">
        <v>411</v>
      </c>
      <c r="D49" s="1" t="s">
        <v>410</v>
      </c>
      <c r="E49" s="1"/>
      <c r="F49" s="1"/>
      <c r="G49" s="1"/>
      <c r="H49" s="65">
        <f>'[1]PassThru Debt F-9730-0676'!$E$34</f>
        <v>0</v>
      </c>
      <c r="I49" s="65"/>
    </row>
    <row r="50" spans="1:9" x14ac:dyDescent="0.25">
      <c r="A50" s="1"/>
      <c r="B50" s="1"/>
      <c r="C50" s="1" t="s">
        <v>412</v>
      </c>
      <c r="D50" s="1" t="s">
        <v>413</v>
      </c>
      <c r="E50" s="1"/>
      <c r="F50" s="1"/>
      <c r="G50" s="1"/>
      <c r="H50" s="65">
        <f>'[1]North St. Debt F-9730-0628'!$E$34</f>
        <v>0</v>
      </c>
      <c r="I50" s="65"/>
    </row>
    <row r="51" spans="1:9" x14ac:dyDescent="0.25">
      <c r="A51" s="1"/>
      <c r="B51" s="1"/>
      <c r="C51" s="1" t="s">
        <v>414</v>
      </c>
      <c r="D51" s="29" t="s">
        <v>415</v>
      </c>
      <c r="E51" s="1"/>
      <c r="F51" s="1"/>
      <c r="G51" s="1"/>
      <c r="H51" s="65">
        <f>'[1]Energy Imp Proj F-9710-0600'!$E$32</f>
        <v>150088</v>
      </c>
      <c r="I51" s="65"/>
    </row>
    <row r="52" spans="1:9" x14ac:dyDescent="0.25">
      <c r="A52" s="1"/>
      <c r="B52" s="1"/>
      <c r="C52" s="1" t="s">
        <v>416</v>
      </c>
      <c r="D52" s="29" t="s">
        <v>417</v>
      </c>
      <c r="E52" s="1"/>
      <c r="F52" s="1"/>
      <c r="G52" s="1"/>
      <c r="H52" s="67">
        <f>'[1]Water Storage Tank  F-9710-0700'!$E$32</f>
        <v>72938</v>
      </c>
      <c r="I52" s="65"/>
    </row>
    <row r="53" spans="1:9" ht="13" x14ac:dyDescent="0.3">
      <c r="A53" s="1"/>
      <c r="B53" s="1"/>
      <c r="C53" s="61" t="s">
        <v>142</v>
      </c>
      <c r="D53" s="1"/>
      <c r="E53" s="1"/>
      <c r="F53" s="1"/>
      <c r="G53" s="1"/>
      <c r="H53" s="66">
        <f>H47+H51+H50+H48+H52+H49+H46</f>
        <v>265166</v>
      </c>
    </row>
    <row r="54" spans="1:9" ht="13" thickBot="1" x14ac:dyDescent="0.3">
      <c r="A54" s="1"/>
      <c r="B54" s="1"/>
      <c r="C54" s="1"/>
      <c r="D54" s="1"/>
      <c r="E54" s="1"/>
      <c r="F54" s="1"/>
      <c r="G54" s="1"/>
      <c r="H54" s="85"/>
    </row>
    <row r="55" spans="1:9" s="42" customFormat="1" ht="13.5" thickTop="1" x14ac:dyDescent="0.3">
      <c r="A55" s="16" t="s">
        <v>372</v>
      </c>
      <c r="B55" s="16"/>
      <c r="C55" s="16"/>
      <c r="D55" s="16"/>
      <c r="E55" s="16"/>
      <c r="F55" s="16"/>
      <c r="G55" s="16"/>
      <c r="H55" s="66">
        <f>H53</f>
        <v>265166</v>
      </c>
    </row>
    <row r="56" spans="1:9" x14ac:dyDescent="0.25">
      <c r="A56" s="1"/>
      <c r="B56" s="1"/>
      <c r="C56" s="1"/>
      <c r="D56" s="1"/>
      <c r="E56" s="1"/>
      <c r="F56" s="1"/>
      <c r="G56" s="1"/>
    </row>
    <row r="57" spans="1:9" s="42" customFormat="1" ht="13.5" thickBot="1" x14ac:dyDescent="0.35">
      <c r="A57" s="16" t="s">
        <v>418</v>
      </c>
      <c r="B57" s="16"/>
      <c r="C57" s="16"/>
      <c r="D57" s="16"/>
      <c r="E57" s="16"/>
      <c r="F57" s="16"/>
      <c r="G57" s="16"/>
      <c r="H57" s="72">
        <f>H55+H43+H33+H10</f>
        <v>1716357</v>
      </c>
    </row>
    <row r="58" spans="1:9" x14ac:dyDescent="0.25">
      <c r="A58" s="1"/>
      <c r="B58" s="1"/>
      <c r="C58" s="1"/>
      <c r="D58" s="1"/>
      <c r="E58" s="1"/>
      <c r="F58" s="1"/>
      <c r="G58" s="1"/>
    </row>
  </sheetData>
  <sheetProtection password="CDC4" sheet="1" objects="1" scenarios="1" insertRows="0" selectLockedCells="1"/>
  <pageMargins left="0.75" right="0.75" top="0.76" bottom="0.16" header="0.37" footer="0.25"/>
  <pageSetup orientation="portrait" r:id="rId1"/>
  <headerFooter alignWithMargins="0">
    <oddHeader>&amp;CVILLAGE OF MEDINA
WATER FUND APPROPRIATIONS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7"/>
  </sheetPr>
  <dimension ref="A1:K57"/>
  <sheetViews>
    <sheetView zoomScale="110" zoomScaleNormal="110" workbookViewId="0">
      <selection activeCell="H10" sqref="H10"/>
    </sheetView>
  </sheetViews>
  <sheetFormatPr defaultRowHeight="12.5" x14ac:dyDescent="0.25"/>
  <cols>
    <col min="2" max="2" width="10.1796875" bestFit="1" customWidth="1"/>
    <col min="5" max="5" width="15.7265625" customWidth="1"/>
    <col min="7" max="7" width="8.453125" customWidth="1"/>
    <col min="8" max="8" width="15.1796875" customWidth="1"/>
    <col min="9" max="9" width="8.54296875" customWidth="1"/>
    <col min="10" max="10" width="15.72656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1" ht="13" x14ac:dyDescent="0.3">
      <c r="A2" s="4"/>
      <c r="B2" s="4"/>
      <c r="C2" s="4"/>
      <c r="D2" s="4"/>
      <c r="E2" s="99" t="s">
        <v>0</v>
      </c>
      <c r="F2" s="100"/>
      <c r="G2" s="100"/>
      <c r="H2" s="73"/>
      <c r="I2" s="4"/>
      <c r="J2" s="73">
        <v>43948</v>
      </c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ht="13" x14ac:dyDescent="0.3">
      <c r="A4" s="4"/>
      <c r="B4" s="4"/>
      <c r="C4" s="4"/>
      <c r="D4" s="4"/>
      <c r="E4" s="102"/>
      <c r="F4" s="100"/>
      <c r="G4" s="100"/>
      <c r="H4" s="4"/>
      <c r="I4" s="4"/>
      <c r="J4" s="4"/>
    </row>
    <row r="5" spans="1:11" ht="13" x14ac:dyDescent="0.3">
      <c r="A5" s="4"/>
      <c r="B5" s="4"/>
      <c r="C5" s="4"/>
      <c r="D5" s="4"/>
      <c r="E5" s="99" t="s">
        <v>419</v>
      </c>
      <c r="F5" s="100"/>
      <c r="G5" s="100"/>
      <c r="H5" s="74"/>
      <c r="I5" s="4"/>
      <c r="J5" s="4"/>
      <c r="K5" s="86"/>
    </row>
    <row r="6" spans="1:11" ht="13" x14ac:dyDescent="0.3">
      <c r="A6" s="4"/>
      <c r="B6" s="4"/>
      <c r="C6" s="4"/>
      <c r="D6" s="4"/>
      <c r="E6" s="99" t="s">
        <v>2</v>
      </c>
      <c r="F6" s="100"/>
      <c r="G6" s="100"/>
      <c r="H6" s="4"/>
      <c r="I6" s="4"/>
      <c r="J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1" ht="13" x14ac:dyDescent="0.3">
      <c r="A9" s="4"/>
      <c r="B9" s="4"/>
      <c r="C9" s="4"/>
      <c r="D9" s="4"/>
      <c r="E9" s="5" t="s">
        <v>3</v>
      </c>
      <c r="F9" s="4"/>
      <c r="G9" s="4"/>
      <c r="H9" s="5" t="s">
        <v>4</v>
      </c>
      <c r="I9" s="4"/>
      <c r="J9" s="6" t="s">
        <v>5</v>
      </c>
    </row>
    <row r="10" spans="1:11" x14ac:dyDescent="0.25">
      <c r="A10" s="4"/>
      <c r="B10" s="4"/>
      <c r="C10" s="4"/>
      <c r="D10" s="4"/>
      <c r="E10" s="4"/>
      <c r="F10" s="4"/>
      <c r="G10" s="4"/>
      <c r="H10" s="1"/>
      <c r="I10" s="4"/>
      <c r="J10" s="4"/>
    </row>
    <row r="11" spans="1:11" ht="13" x14ac:dyDescent="0.3">
      <c r="A11" s="7" t="s">
        <v>6</v>
      </c>
      <c r="B11" s="4"/>
      <c r="C11" s="4"/>
      <c r="D11" s="4"/>
      <c r="E11" s="8">
        <f>'[1]TOTAL ALPHA-NUM (20-21)'!$B$111</f>
        <v>330408</v>
      </c>
      <c r="F11" s="4"/>
      <c r="G11" s="4"/>
      <c r="H11" s="8">
        <f>'[1]TOTAL ALPHA-NUM (19-20)'!$B$109</f>
        <v>309672</v>
      </c>
      <c r="I11" s="4"/>
      <c r="J11" s="10">
        <f t="shared" ref="J11:J17" si="0">SUM(E11-H11)</f>
        <v>20736</v>
      </c>
    </row>
    <row r="12" spans="1:11" ht="13" x14ac:dyDescent="0.3">
      <c r="A12" s="7" t="s">
        <v>7</v>
      </c>
      <c r="B12" s="4"/>
      <c r="C12" s="4"/>
      <c r="D12" s="4"/>
      <c r="E12" s="8">
        <f>'[1]TOTAL ALPHA-NUM (20-21)'!$C$111</f>
        <v>0</v>
      </c>
      <c r="F12" s="4"/>
      <c r="G12" s="4"/>
      <c r="H12" s="8">
        <f>'[1]TOTAL ALPHA-NUM (19-20)'!$C$109</f>
        <v>62500</v>
      </c>
      <c r="I12" s="4"/>
      <c r="J12" s="10">
        <f t="shared" si="0"/>
        <v>-62500</v>
      </c>
    </row>
    <row r="13" spans="1:11" ht="13" x14ac:dyDescent="0.3">
      <c r="A13" s="7" t="s">
        <v>8</v>
      </c>
      <c r="B13" s="4"/>
      <c r="C13" s="4"/>
      <c r="D13" s="4"/>
      <c r="E13" s="8">
        <f>'[1]TOTAL ALPHA-NUM (20-21)'!$D$111</f>
        <v>0</v>
      </c>
      <c r="F13" s="4"/>
      <c r="G13" s="4"/>
      <c r="H13" s="8">
        <f>'[1]TOTAL ALPHA-NUM (19-20)'!$D$109</f>
        <v>0</v>
      </c>
      <c r="I13" s="4"/>
      <c r="J13" s="10"/>
    </row>
    <row r="14" spans="1:11" ht="13" x14ac:dyDescent="0.3">
      <c r="A14" s="7" t="s">
        <v>10</v>
      </c>
      <c r="B14" s="4"/>
      <c r="C14" s="4"/>
      <c r="D14" s="4"/>
      <c r="E14" s="8">
        <f>'[1]TOTAL ALPHA-NUM (20-21)'!$E$111</f>
        <v>265136</v>
      </c>
      <c r="F14" s="4"/>
      <c r="G14" s="4"/>
      <c r="H14" s="8">
        <f>'[1]TOTAL ALPHA-NUM (19-20)'!$E$109</f>
        <v>300903</v>
      </c>
      <c r="I14" s="4"/>
      <c r="J14" s="10">
        <f t="shared" si="0"/>
        <v>-35767</v>
      </c>
    </row>
    <row r="15" spans="1:11" ht="13" x14ac:dyDescent="0.3">
      <c r="A15" s="7" t="s">
        <v>11</v>
      </c>
      <c r="B15" s="4"/>
      <c r="C15" s="4"/>
      <c r="D15" s="4"/>
      <c r="E15" s="8">
        <f>'[1]TOTAL ALPHA-NUM (20-21)'!$F$111</f>
        <v>0</v>
      </c>
      <c r="F15" s="4"/>
      <c r="G15" s="4"/>
      <c r="H15" s="8">
        <f>'[1]TOTAL ALPHA-NUM (19-20)'!$F$109</f>
        <v>5000</v>
      </c>
      <c r="I15" s="4"/>
      <c r="J15" s="10">
        <f t="shared" si="0"/>
        <v>-5000</v>
      </c>
    </row>
    <row r="16" spans="1:11" ht="13" x14ac:dyDescent="0.3">
      <c r="A16" s="7" t="s">
        <v>12</v>
      </c>
      <c r="B16" s="4"/>
      <c r="C16" s="4"/>
      <c r="D16" s="4"/>
      <c r="E16" s="8">
        <f>'[1]TOTAL ALPHA-NUM (20-21)'!$G$111</f>
        <v>228405</v>
      </c>
      <c r="F16" s="4"/>
      <c r="G16" s="4"/>
      <c r="H16" s="8">
        <f>'[1]TOTAL ALPHA-NUM (19-20)'!$G$109</f>
        <v>219824</v>
      </c>
      <c r="I16" s="4"/>
      <c r="J16" s="10">
        <f t="shared" si="0"/>
        <v>8581</v>
      </c>
    </row>
    <row r="17" spans="1:10" ht="13" x14ac:dyDescent="0.3">
      <c r="A17" s="7" t="s">
        <v>13</v>
      </c>
      <c r="B17" s="4"/>
      <c r="C17" s="4"/>
      <c r="D17" s="4"/>
      <c r="E17" s="87">
        <f>'[1]TOTAL ALPHA-NUM (20-21)'!$H$111</f>
        <v>253417</v>
      </c>
      <c r="F17" s="4"/>
      <c r="G17" s="4"/>
      <c r="H17" s="88">
        <f>'[1]TOTAL ALPHA-NUM (19-20)'!$H$109</f>
        <v>269337</v>
      </c>
      <c r="I17" s="4"/>
      <c r="J17" s="89">
        <f t="shared" si="0"/>
        <v>-15920</v>
      </c>
    </row>
    <row r="18" spans="1:10" x14ac:dyDescent="0.25">
      <c r="A18" s="4"/>
      <c r="B18" s="4"/>
      <c r="C18" s="4"/>
      <c r="D18" s="4"/>
      <c r="E18" s="8"/>
      <c r="F18" s="4"/>
      <c r="G18" s="4"/>
      <c r="H18" s="8"/>
      <c r="I18" s="4"/>
      <c r="J18" s="4"/>
    </row>
    <row r="19" spans="1:10" ht="13" x14ac:dyDescent="0.3">
      <c r="A19" s="7" t="s">
        <v>14</v>
      </c>
      <c r="B19" s="4"/>
      <c r="C19" s="4"/>
      <c r="D19" s="4"/>
      <c r="E19" s="14">
        <f>SUM(E11:E17)</f>
        <v>1077366</v>
      </c>
      <c r="F19" s="4"/>
      <c r="G19" s="4"/>
      <c r="H19" s="14">
        <f>SUM(H11:H17)</f>
        <v>1167236</v>
      </c>
      <c r="I19" s="4"/>
      <c r="J19" s="20">
        <f>(E19-H19)</f>
        <v>-89870</v>
      </c>
    </row>
    <row r="20" spans="1:10" ht="13" x14ac:dyDescent="0.3">
      <c r="A20" s="7"/>
      <c r="B20" s="4"/>
      <c r="C20" s="4"/>
      <c r="D20" s="4"/>
      <c r="E20" s="14"/>
      <c r="F20" s="4"/>
      <c r="G20" s="4"/>
      <c r="H20" s="14"/>
      <c r="I20" s="4"/>
      <c r="J20" s="20"/>
    </row>
    <row r="21" spans="1:10" ht="13" x14ac:dyDescent="0.3">
      <c r="A21" s="7" t="s">
        <v>15</v>
      </c>
      <c r="B21" s="4"/>
      <c r="C21" s="4"/>
      <c r="D21" s="4"/>
      <c r="E21" s="8"/>
      <c r="F21" s="4"/>
      <c r="G21" s="4"/>
      <c r="H21" s="8"/>
      <c r="I21" s="4"/>
      <c r="J21" s="4"/>
    </row>
    <row r="22" spans="1:10" x14ac:dyDescent="0.25">
      <c r="E22" s="43"/>
      <c r="H22" s="8"/>
    </row>
    <row r="23" spans="1:10" ht="13" x14ac:dyDescent="0.3">
      <c r="A23" s="42" t="s">
        <v>420</v>
      </c>
      <c r="E23" s="22">
        <v>1060000</v>
      </c>
      <c r="H23" s="22">
        <v>1050000</v>
      </c>
      <c r="J23" s="39">
        <f>SUM(E23-H23)</f>
        <v>10000</v>
      </c>
    </row>
    <row r="24" spans="1:10" ht="13" x14ac:dyDescent="0.3">
      <c r="A24" s="42" t="s">
        <v>421</v>
      </c>
      <c r="E24" s="22">
        <v>21500</v>
      </c>
      <c r="H24" s="22">
        <v>21500</v>
      </c>
      <c r="J24" s="39">
        <f>SUM(E24-H24)</f>
        <v>0</v>
      </c>
    </row>
    <row r="25" spans="1:10" ht="13" x14ac:dyDescent="0.3">
      <c r="A25" s="42" t="s">
        <v>422</v>
      </c>
      <c r="E25" s="22"/>
      <c r="H25" s="22"/>
      <c r="J25" s="39">
        <f>SUM(E25-H25)</f>
        <v>0</v>
      </c>
    </row>
    <row r="26" spans="1:10" ht="13" x14ac:dyDescent="0.3">
      <c r="A26" s="42" t="s">
        <v>378</v>
      </c>
      <c r="E26" s="22">
        <v>200</v>
      </c>
      <c r="H26" s="22">
        <v>200</v>
      </c>
      <c r="J26" s="37">
        <f>SUM(E26-H26)</f>
        <v>0</v>
      </c>
    </row>
    <row r="27" spans="1:10" x14ac:dyDescent="0.25">
      <c r="E27" s="43"/>
      <c r="H27" s="8"/>
    </row>
    <row r="28" spans="1:10" ht="13" x14ac:dyDescent="0.3">
      <c r="A28" s="7" t="s">
        <v>379</v>
      </c>
      <c r="B28" s="4"/>
      <c r="C28" s="4"/>
      <c r="D28" s="4"/>
      <c r="E28" s="14">
        <f>SUM(E23:E27)</f>
        <v>1081700</v>
      </c>
      <c r="F28" s="4"/>
      <c r="G28" s="4"/>
      <c r="H28" s="14">
        <f>SUM(H23:H27)</f>
        <v>1071700</v>
      </c>
      <c r="I28" s="4"/>
      <c r="J28" s="20">
        <f>SUM(E28-H28)</f>
        <v>10000</v>
      </c>
    </row>
    <row r="29" spans="1:10" ht="13" x14ac:dyDescent="0.3">
      <c r="A29" s="7" t="s">
        <v>423</v>
      </c>
      <c r="B29" s="4"/>
      <c r="C29" s="4"/>
      <c r="D29" s="4"/>
      <c r="E29" s="90"/>
      <c r="F29" s="4"/>
      <c r="G29" s="4"/>
      <c r="H29" s="90">
        <v>95536</v>
      </c>
      <c r="I29" s="4"/>
      <c r="J29" s="20">
        <f>SUM(E29-H29)</f>
        <v>-95536</v>
      </c>
    </row>
    <row r="30" spans="1:10" x14ac:dyDescent="0.25">
      <c r="A30" s="4"/>
      <c r="B30" s="4"/>
      <c r="C30" s="4"/>
      <c r="D30" s="4"/>
      <c r="E30" s="8"/>
      <c r="F30" s="4"/>
      <c r="G30" s="4"/>
      <c r="H30" s="8"/>
      <c r="I30" s="4"/>
      <c r="J30" s="4"/>
    </row>
    <row r="31" spans="1:10" ht="13" x14ac:dyDescent="0.3">
      <c r="A31" s="7" t="s">
        <v>142</v>
      </c>
      <c r="B31" s="4"/>
      <c r="C31" s="4"/>
      <c r="D31" s="4"/>
      <c r="E31" s="14">
        <f>SUM(E28:E29)</f>
        <v>1081700</v>
      </c>
      <c r="F31" s="4"/>
      <c r="G31" s="4"/>
      <c r="H31" s="14">
        <f>SUM(H28:H29)</f>
        <v>1167236</v>
      </c>
      <c r="I31" s="4"/>
      <c r="J31" s="20">
        <f>SUM(E31-H31)</f>
        <v>-85536</v>
      </c>
    </row>
    <row r="32" spans="1:10" ht="13" x14ac:dyDescent="0.3">
      <c r="A32" s="7"/>
      <c r="B32" s="4"/>
      <c r="C32" s="4"/>
      <c r="D32" s="4"/>
      <c r="E32" s="14"/>
      <c r="F32" s="4"/>
      <c r="G32" s="4"/>
      <c r="H32" s="14"/>
      <c r="I32" s="4"/>
      <c r="J32" s="20"/>
    </row>
    <row r="33" spans="1:10" ht="13" x14ac:dyDescent="0.3">
      <c r="A33" s="7" t="s">
        <v>14</v>
      </c>
      <c r="B33" s="4"/>
      <c r="C33" s="4"/>
      <c r="D33" s="4"/>
      <c r="E33" s="14">
        <f>E19</f>
        <v>1077366</v>
      </c>
      <c r="F33" s="4"/>
      <c r="G33" s="4"/>
      <c r="H33" s="14">
        <f>H19</f>
        <v>1167236</v>
      </c>
      <c r="I33" s="4"/>
      <c r="J33" s="20">
        <f>SUM(E33-H33)</f>
        <v>-89870</v>
      </c>
    </row>
    <row r="34" spans="1:10" x14ac:dyDescent="0.25">
      <c r="A34" s="4"/>
      <c r="B34" s="4"/>
      <c r="C34" s="4"/>
      <c r="D34" s="4"/>
      <c r="E34" s="8"/>
      <c r="F34" s="4"/>
      <c r="G34" s="4"/>
      <c r="H34" s="8"/>
      <c r="I34" s="4"/>
      <c r="J34" s="4"/>
    </row>
    <row r="35" spans="1:10" ht="13" x14ac:dyDescent="0.3">
      <c r="A35" s="7" t="s">
        <v>381</v>
      </c>
      <c r="B35" s="4"/>
      <c r="C35" s="4"/>
      <c r="D35" s="4"/>
      <c r="E35" s="14">
        <f>SUM(E31-E33)</f>
        <v>4334</v>
      </c>
      <c r="F35" s="7"/>
      <c r="G35" s="7"/>
      <c r="H35" s="14">
        <f>SUM(H31-H33)</f>
        <v>0</v>
      </c>
      <c r="I35" s="4"/>
      <c r="J35" s="20">
        <f>SUM(E35-H35)</f>
        <v>4334</v>
      </c>
    </row>
    <row r="36" spans="1:10" ht="13" x14ac:dyDescent="0.3">
      <c r="A36" s="7" t="s">
        <v>424</v>
      </c>
      <c r="E36" s="43"/>
      <c r="H36" s="43"/>
    </row>
    <row r="37" spans="1:10" ht="13" x14ac:dyDescent="0.3">
      <c r="A37" s="16"/>
      <c r="B37" s="91"/>
      <c r="C37" s="92"/>
      <c r="E37" s="22"/>
      <c r="H37" s="22"/>
      <c r="J37" s="39"/>
    </row>
    <row r="38" spans="1:10" ht="13" x14ac:dyDescent="0.3">
      <c r="A38" s="16"/>
      <c r="E38" s="22"/>
      <c r="H38" s="22"/>
      <c r="J38" s="39"/>
    </row>
    <row r="39" spans="1:10" ht="13" x14ac:dyDescent="0.3">
      <c r="A39" s="42"/>
      <c r="E39" s="22"/>
      <c r="H39" s="22"/>
      <c r="J39" s="37"/>
    </row>
    <row r="40" spans="1:10" ht="13" x14ac:dyDescent="0.3">
      <c r="A40" s="42"/>
      <c r="E40" s="32"/>
      <c r="H40" s="32"/>
      <c r="J40" s="37"/>
    </row>
    <row r="41" spans="1:10" x14ac:dyDescent="0.25">
      <c r="E41" s="43"/>
      <c r="H41" s="43"/>
    </row>
    <row r="42" spans="1:10" ht="13" x14ac:dyDescent="0.3">
      <c r="A42" s="42"/>
      <c r="E42" s="44"/>
      <c r="H42" s="44"/>
      <c r="J42" s="93"/>
    </row>
    <row r="43" spans="1:10" x14ac:dyDescent="0.25">
      <c r="J43" s="94"/>
    </row>
    <row r="44" spans="1:10" x14ac:dyDescent="0.25">
      <c r="J44" s="94"/>
    </row>
    <row r="45" spans="1:10" ht="13" x14ac:dyDescent="0.3">
      <c r="A45" s="42"/>
      <c r="J45" s="94"/>
    </row>
    <row r="46" spans="1:10" x14ac:dyDescent="0.25">
      <c r="J46" s="94"/>
    </row>
    <row r="47" spans="1:10" ht="13" x14ac:dyDescent="0.3">
      <c r="A47" s="16"/>
      <c r="B47" s="16"/>
      <c r="C47" s="16"/>
      <c r="E47" s="22"/>
      <c r="H47" s="22"/>
      <c r="J47" s="37"/>
    </row>
    <row r="48" spans="1:10" ht="13" x14ac:dyDescent="0.3">
      <c r="A48" s="16"/>
      <c r="B48" s="16"/>
      <c r="C48" s="16"/>
      <c r="E48" s="22"/>
      <c r="H48" s="22"/>
      <c r="J48" s="37"/>
    </row>
    <row r="49" spans="1:10" ht="13" x14ac:dyDescent="0.3">
      <c r="A49" s="16"/>
      <c r="B49" s="16"/>
      <c r="C49" s="16"/>
      <c r="E49" s="22"/>
      <c r="H49" s="22"/>
      <c r="J49" s="37"/>
    </row>
    <row r="50" spans="1:10" ht="13" x14ac:dyDescent="0.3">
      <c r="A50" s="16"/>
      <c r="B50" s="16"/>
      <c r="C50" s="16"/>
      <c r="E50" s="22"/>
      <c r="H50" s="22"/>
      <c r="J50" s="37"/>
    </row>
    <row r="51" spans="1:10" ht="13" x14ac:dyDescent="0.3">
      <c r="A51" s="16"/>
      <c r="B51" s="16"/>
      <c r="C51" s="16"/>
      <c r="E51" s="22"/>
      <c r="H51" s="22"/>
      <c r="J51" s="37"/>
    </row>
    <row r="52" spans="1:10" ht="13" x14ac:dyDescent="0.3">
      <c r="A52" s="16"/>
      <c r="B52" s="16"/>
      <c r="C52" s="16"/>
      <c r="E52" s="22"/>
      <c r="H52" s="22"/>
      <c r="J52" s="37"/>
    </row>
    <row r="53" spans="1:10" ht="13" x14ac:dyDescent="0.3">
      <c r="A53" s="16"/>
      <c r="B53" s="16"/>
      <c r="C53" s="16"/>
      <c r="E53" s="22"/>
      <c r="H53" s="22"/>
      <c r="J53" s="37"/>
    </row>
    <row r="54" spans="1:10" ht="13" x14ac:dyDescent="0.3">
      <c r="A54" s="16"/>
      <c r="B54" s="16"/>
      <c r="C54" s="16"/>
      <c r="E54" s="22"/>
      <c r="H54" s="22"/>
      <c r="J54" s="37"/>
    </row>
    <row r="55" spans="1:10" ht="14" x14ac:dyDescent="0.4">
      <c r="A55" s="16"/>
      <c r="B55" s="16"/>
      <c r="C55" s="16"/>
      <c r="E55" s="40"/>
      <c r="H55" s="40"/>
      <c r="J55" s="37"/>
    </row>
    <row r="56" spans="1:10" ht="13" x14ac:dyDescent="0.3">
      <c r="A56" s="42"/>
      <c r="B56" s="42"/>
      <c r="C56" s="42"/>
      <c r="E56" s="43"/>
      <c r="H56" s="43"/>
      <c r="J56" s="94"/>
    </row>
    <row r="57" spans="1:10" ht="13" x14ac:dyDescent="0.3">
      <c r="A57" s="42"/>
      <c r="B57" s="42"/>
      <c r="C57" s="42"/>
      <c r="E57" s="44"/>
      <c r="H57" s="44"/>
      <c r="J57" s="93"/>
    </row>
  </sheetData>
  <sheetProtection password="CDC4" sheet="1" objects="1" scenarios="1" insertRows="0" selectLockedCells="1"/>
  <mergeCells count="4">
    <mergeCell ref="E2:G2"/>
    <mergeCell ref="E4:G4"/>
    <mergeCell ref="E5:G5"/>
    <mergeCell ref="E6:G6"/>
  </mergeCells>
  <pageMargins left="0.45" right="0.41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7"/>
  </sheetPr>
  <dimension ref="A1:I65"/>
  <sheetViews>
    <sheetView tabSelected="1" topLeftCell="A34" workbookViewId="0">
      <selection activeCell="H62" sqref="H62"/>
    </sheetView>
  </sheetViews>
  <sheetFormatPr defaultRowHeight="12.5" x14ac:dyDescent="0.25"/>
  <cols>
    <col min="3" max="3" width="11.7265625" customWidth="1"/>
    <col min="8" max="8" width="9.1796875" style="4"/>
  </cols>
  <sheetData>
    <row r="1" spans="1:9" ht="13" x14ac:dyDescent="0.3">
      <c r="A1" s="16" t="s">
        <v>199</v>
      </c>
      <c r="B1" s="16"/>
      <c r="C1" s="1"/>
      <c r="D1" s="1"/>
      <c r="E1" s="1"/>
      <c r="F1" s="1"/>
      <c r="G1" s="1"/>
      <c r="I1" s="1"/>
    </row>
    <row r="2" spans="1:9" x14ac:dyDescent="0.25">
      <c r="A2" s="1"/>
      <c r="B2" s="1" t="s">
        <v>382</v>
      </c>
      <c r="C2" s="1"/>
      <c r="D2" s="1"/>
      <c r="E2" s="1"/>
      <c r="F2" s="1"/>
      <c r="G2" s="1"/>
      <c r="I2" s="1"/>
    </row>
    <row r="3" spans="1:9" ht="13" thickBot="1" x14ac:dyDescent="0.3">
      <c r="A3" s="1"/>
      <c r="B3" s="1"/>
      <c r="C3" s="1" t="s">
        <v>425</v>
      </c>
      <c r="D3" s="1" t="s">
        <v>10</v>
      </c>
      <c r="E3" s="1"/>
      <c r="F3" s="1"/>
      <c r="G3" s="1"/>
      <c r="H3" s="60">
        <f>'[1]Unallocated Insurance G-1910 '!$E$26</f>
        <v>25835</v>
      </c>
      <c r="I3" s="65"/>
    </row>
    <row r="4" spans="1:9" x14ac:dyDescent="0.25">
      <c r="A4" s="1"/>
      <c r="B4" s="1"/>
      <c r="C4" s="61" t="s">
        <v>142</v>
      </c>
      <c r="D4" s="1"/>
      <c r="E4" s="1"/>
      <c r="F4" s="1"/>
      <c r="G4" s="1"/>
      <c r="H4" s="59">
        <f>H3</f>
        <v>25835</v>
      </c>
      <c r="I4" s="1"/>
    </row>
    <row r="5" spans="1:9" x14ac:dyDescent="0.25">
      <c r="A5" s="1"/>
      <c r="B5" s="1"/>
      <c r="C5" s="1"/>
      <c r="D5" s="1"/>
      <c r="E5" s="1"/>
      <c r="F5" s="1"/>
      <c r="G5" s="1"/>
      <c r="I5" s="1"/>
    </row>
    <row r="6" spans="1:9" x14ac:dyDescent="0.25">
      <c r="A6" s="1"/>
      <c r="B6" s="1" t="s">
        <v>384</v>
      </c>
      <c r="C6" s="1"/>
      <c r="D6" s="1"/>
      <c r="E6" s="1"/>
      <c r="F6" s="1"/>
      <c r="G6" s="1"/>
      <c r="I6" s="1"/>
    </row>
    <row r="7" spans="1:9" ht="13" thickBot="1" x14ac:dyDescent="0.3">
      <c r="A7" s="1"/>
      <c r="B7" s="61"/>
      <c r="C7" s="1" t="s">
        <v>426</v>
      </c>
      <c r="D7" s="1" t="s">
        <v>10</v>
      </c>
      <c r="E7" s="1"/>
      <c r="F7" s="1"/>
      <c r="G7" s="1"/>
      <c r="H7" s="60">
        <f>'[1]Municipal Assn Dues G-1920'!$E$25</f>
        <v>1001</v>
      </c>
      <c r="I7" s="65"/>
    </row>
    <row r="8" spans="1:9" x14ac:dyDescent="0.25">
      <c r="A8" s="1"/>
      <c r="B8" s="1"/>
      <c r="C8" s="61" t="s">
        <v>142</v>
      </c>
      <c r="D8" s="1"/>
      <c r="E8" s="1"/>
      <c r="F8" s="1"/>
      <c r="G8" s="1"/>
      <c r="H8" s="59">
        <f>H7</f>
        <v>1001</v>
      </c>
      <c r="I8" s="1"/>
    </row>
    <row r="9" spans="1:9" ht="13" thickBot="1" x14ac:dyDescent="0.3">
      <c r="A9" s="1"/>
      <c r="B9" s="1"/>
      <c r="C9" s="1"/>
      <c r="D9" s="1"/>
      <c r="E9" s="1"/>
      <c r="F9" s="1"/>
      <c r="G9" s="1"/>
      <c r="H9" s="85"/>
      <c r="I9" s="1"/>
    </row>
    <row r="10" spans="1:9" s="42" customFormat="1" ht="13.5" thickTop="1" x14ac:dyDescent="0.3">
      <c r="A10" s="16" t="s">
        <v>206</v>
      </c>
      <c r="B10" s="16"/>
      <c r="C10" s="16"/>
      <c r="D10" s="16"/>
      <c r="E10" s="16"/>
      <c r="F10" s="16"/>
      <c r="G10" s="16"/>
      <c r="H10" s="66">
        <f>H8+H4</f>
        <v>26836</v>
      </c>
      <c r="I10" s="16"/>
    </row>
    <row r="11" spans="1:9" x14ac:dyDescent="0.25">
      <c r="A11" s="1"/>
      <c r="B11" s="1"/>
      <c r="C11" s="1"/>
      <c r="D11" s="1"/>
      <c r="E11" s="1"/>
      <c r="F11" s="1"/>
      <c r="G11" s="1"/>
      <c r="I11" s="1"/>
    </row>
    <row r="12" spans="1:9" ht="13" x14ac:dyDescent="0.3">
      <c r="A12" s="16" t="s">
        <v>299</v>
      </c>
      <c r="B12" s="1"/>
      <c r="C12" s="1"/>
      <c r="D12" s="1"/>
      <c r="E12" s="1"/>
      <c r="F12" s="1"/>
      <c r="G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I13" s="1"/>
    </row>
    <row r="14" spans="1:9" x14ac:dyDescent="0.25">
      <c r="A14" s="1"/>
      <c r="B14" s="1" t="s">
        <v>427</v>
      </c>
      <c r="C14" s="1"/>
      <c r="D14" s="1"/>
      <c r="E14" s="1"/>
      <c r="F14" s="1"/>
      <c r="G14" s="1"/>
      <c r="I14" s="1"/>
    </row>
    <row r="15" spans="1:9" x14ac:dyDescent="0.25">
      <c r="A15" s="1"/>
      <c r="B15" s="1"/>
      <c r="C15" s="1" t="s">
        <v>428</v>
      </c>
      <c r="D15" s="1" t="s">
        <v>139</v>
      </c>
      <c r="E15" s="1"/>
      <c r="F15" s="1"/>
      <c r="G15" s="1"/>
      <c r="H15" s="59">
        <f>'[1]Sewer Administration G-8110'!$E$18</f>
        <v>83715</v>
      </c>
      <c r="I15" s="59"/>
    </row>
    <row r="16" spans="1:9" x14ac:dyDescent="0.25">
      <c r="A16" s="1"/>
      <c r="B16" s="1"/>
      <c r="C16" s="1" t="s">
        <v>429</v>
      </c>
      <c r="D16" s="1" t="s">
        <v>7</v>
      </c>
      <c r="E16" s="1"/>
      <c r="F16" s="1"/>
      <c r="G16" s="1"/>
      <c r="H16" s="59">
        <f>'[1]Sewer Administration G-8110'!$E$23</f>
        <v>0</v>
      </c>
      <c r="I16" s="59"/>
    </row>
    <row r="17" spans="1:9" x14ac:dyDescent="0.25">
      <c r="A17" s="1"/>
      <c r="B17" s="1"/>
      <c r="C17" s="1" t="s">
        <v>430</v>
      </c>
      <c r="D17" s="1" t="s">
        <v>249</v>
      </c>
      <c r="E17" s="1"/>
      <c r="F17" s="1"/>
      <c r="G17" s="1"/>
      <c r="H17" s="65">
        <f>'[1]Sewer Administration G-8110'!$E$27</f>
        <v>0</v>
      </c>
      <c r="I17" s="59"/>
    </row>
    <row r="18" spans="1:9" x14ac:dyDescent="0.25">
      <c r="A18" s="1"/>
      <c r="B18" s="1"/>
      <c r="C18" s="1" t="s">
        <v>431</v>
      </c>
      <c r="D18" s="1" t="s">
        <v>10</v>
      </c>
      <c r="E18" s="1"/>
      <c r="F18" s="1"/>
      <c r="G18" s="1"/>
      <c r="H18" s="65">
        <f>'[1]Sewer Administration G-8110'!$E$43</f>
        <v>23950</v>
      </c>
      <c r="I18" s="65"/>
    </row>
    <row r="19" spans="1:9" x14ac:dyDescent="0.25">
      <c r="A19" s="1"/>
      <c r="B19" s="1"/>
      <c r="C19" s="1" t="s">
        <v>432</v>
      </c>
      <c r="D19" s="1" t="s">
        <v>195</v>
      </c>
      <c r="E19" s="1"/>
      <c r="F19" s="1"/>
      <c r="G19" s="1"/>
      <c r="H19" s="67">
        <f>'[1]Sewer Administration G-8110'!$E$50</f>
        <v>0</v>
      </c>
      <c r="I19" s="65"/>
    </row>
    <row r="20" spans="1:9" x14ac:dyDescent="0.25">
      <c r="A20" s="1"/>
      <c r="B20" s="1"/>
      <c r="C20" s="61" t="s">
        <v>142</v>
      </c>
      <c r="D20" s="1"/>
      <c r="E20" s="1"/>
      <c r="F20" s="1"/>
      <c r="G20" s="1"/>
      <c r="H20" s="59">
        <f>H18+H15+H16+H19+H17</f>
        <v>107665</v>
      </c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59"/>
      <c r="I21" s="1"/>
    </row>
    <row r="22" spans="1:9" x14ac:dyDescent="0.25">
      <c r="A22" s="1"/>
      <c r="B22" s="1" t="s">
        <v>433</v>
      </c>
      <c r="C22" s="1"/>
      <c r="D22" s="1"/>
      <c r="E22" s="1"/>
      <c r="F22" s="1"/>
      <c r="G22" s="1"/>
      <c r="I22" s="1"/>
    </row>
    <row r="23" spans="1:9" x14ac:dyDescent="0.25">
      <c r="A23" s="1"/>
      <c r="B23" s="1"/>
      <c r="C23" s="1" t="s">
        <v>434</v>
      </c>
      <c r="D23" s="1" t="s">
        <v>139</v>
      </c>
      <c r="E23" s="1"/>
      <c r="F23" s="1"/>
      <c r="G23" s="1"/>
      <c r="H23" s="59">
        <f>'[1]Sanitary Sewers G-8120'!$E$9</f>
        <v>98329</v>
      </c>
      <c r="I23" s="59"/>
    </row>
    <row r="24" spans="1:9" x14ac:dyDescent="0.25">
      <c r="A24" s="1"/>
      <c r="B24" s="1"/>
      <c r="C24" s="1" t="s">
        <v>435</v>
      </c>
      <c r="D24" s="1" t="s">
        <v>7</v>
      </c>
      <c r="E24" s="1"/>
      <c r="F24" s="1"/>
      <c r="G24" s="1"/>
      <c r="H24" s="59">
        <f>'[1]Sanitary Sewers G-8120'!$E$19</f>
        <v>0</v>
      </c>
      <c r="I24" s="59"/>
    </row>
    <row r="25" spans="1:9" x14ac:dyDescent="0.25">
      <c r="A25" s="1"/>
      <c r="B25" s="1"/>
      <c r="C25" s="1" t="s">
        <v>436</v>
      </c>
      <c r="D25" s="1" t="s">
        <v>249</v>
      </c>
      <c r="E25" s="1"/>
      <c r="F25" s="1"/>
      <c r="G25" s="1"/>
      <c r="H25" s="59">
        <f>'[1]Sanitary Sewers G-8120'!$E$23</f>
        <v>0</v>
      </c>
      <c r="I25" s="59"/>
    </row>
    <row r="26" spans="1:9" x14ac:dyDescent="0.25">
      <c r="A26" s="1"/>
      <c r="B26" s="1"/>
      <c r="C26" s="1" t="s">
        <v>437</v>
      </c>
      <c r="D26" s="1" t="s">
        <v>10</v>
      </c>
      <c r="E26" s="1"/>
      <c r="F26" s="1"/>
      <c r="G26" s="1"/>
      <c r="H26" s="65">
        <f>'[1]Sanitary Sewers G-8120'!$E$42</f>
        <v>49800</v>
      </c>
      <c r="I26" s="65"/>
    </row>
    <row r="27" spans="1:9" ht="13" thickBot="1" x14ac:dyDescent="0.3">
      <c r="A27" s="1"/>
      <c r="B27" s="1"/>
      <c r="C27" s="1" t="s">
        <v>438</v>
      </c>
      <c r="D27" s="1" t="s">
        <v>195</v>
      </c>
      <c r="E27" s="1"/>
      <c r="F27" s="1"/>
      <c r="G27" s="1"/>
      <c r="H27" s="60">
        <f>'[1]Sanitary Sewers G-8120'!$E$49</f>
        <v>0</v>
      </c>
      <c r="I27" s="65"/>
    </row>
    <row r="28" spans="1:9" x14ac:dyDescent="0.25">
      <c r="A28" s="1"/>
      <c r="B28" s="1"/>
      <c r="C28" s="61" t="s">
        <v>142</v>
      </c>
      <c r="D28" s="1"/>
      <c r="E28" s="1"/>
      <c r="F28" s="1"/>
      <c r="G28" s="1"/>
      <c r="H28" s="59">
        <f>H26+H25+H24+H23+H27</f>
        <v>148129</v>
      </c>
      <c r="I28" s="1"/>
    </row>
    <row r="29" spans="1:9" x14ac:dyDescent="0.25">
      <c r="A29" s="1"/>
      <c r="B29" s="1"/>
      <c r="C29" s="1"/>
      <c r="D29" s="1"/>
      <c r="E29" s="1"/>
      <c r="F29" s="1"/>
      <c r="G29" s="1"/>
      <c r="I29" s="1"/>
    </row>
    <row r="30" spans="1:9" x14ac:dyDescent="0.25">
      <c r="A30" s="1"/>
      <c r="B30" s="1" t="s">
        <v>439</v>
      </c>
      <c r="C30" s="1"/>
      <c r="D30" s="1"/>
      <c r="E30" s="1"/>
      <c r="F30" s="1"/>
      <c r="G30" s="1"/>
      <c r="I30" s="1"/>
    </row>
    <row r="31" spans="1:9" x14ac:dyDescent="0.25">
      <c r="A31" s="1"/>
      <c r="B31" s="1"/>
      <c r="C31" s="1" t="s">
        <v>440</v>
      </c>
      <c r="D31" s="1" t="s">
        <v>139</v>
      </c>
      <c r="E31" s="1"/>
      <c r="F31" s="1"/>
      <c r="G31" s="1"/>
      <c r="H31" s="59">
        <f>'[1]Sewage Treatment &amp; Disp G-8130'!$E$10</f>
        <v>148364</v>
      </c>
      <c r="I31" s="59"/>
    </row>
    <row r="32" spans="1:9" x14ac:dyDescent="0.25">
      <c r="A32" s="1"/>
      <c r="B32" s="1"/>
      <c r="C32" s="1" t="s">
        <v>441</v>
      </c>
      <c r="D32" s="1" t="s">
        <v>7</v>
      </c>
      <c r="E32" s="1"/>
      <c r="F32" s="1"/>
      <c r="G32" s="1"/>
      <c r="H32" s="59">
        <f>'[1]Sewage Treatment &amp; Disp G-8130'!$E$16</f>
        <v>0</v>
      </c>
      <c r="I32" s="59"/>
    </row>
    <row r="33" spans="1:9" x14ac:dyDescent="0.25">
      <c r="A33" s="1"/>
      <c r="B33" s="1"/>
      <c r="C33" s="1" t="s">
        <v>442</v>
      </c>
      <c r="D33" s="1" t="s">
        <v>10</v>
      </c>
      <c r="E33" s="1"/>
      <c r="F33" s="1"/>
      <c r="G33" s="1"/>
      <c r="H33" s="59">
        <f>'[1]Sewage Treatment &amp; Disp G-8130'!$E$45</f>
        <v>164550</v>
      </c>
      <c r="I33" s="59"/>
    </row>
    <row r="34" spans="1:9" ht="13" thickBot="1" x14ac:dyDescent="0.3">
      <c r="A34" s="1"/>
      <c r="B34" s="1"/>
      <c r="C34" s="1" t="s">
        <v>443</v>
      </c>
      <c r="D34" s="1" t="s">
        <v>195</v>
      </c>
      <c r="E34" s="1"/>
      <c r="F34" s="1"/>
      <c r="G34" s="1"/>
      <c r="H34" s="60">
        <f>'[1]Sewage Treatment &amp; Disp G-8130'!$E$51</f>
        <v>0</v>
      </c>
      <c r="I34" s="65"/>
    </row>
    <row r="35" spans="1:9" x14ac:dyDescent="0.25">
      <c r="A35" s="1"/>
      <c r="B35" s="1"/>
      <c r="C35" s="61" t="s">
        <v>142</v>
      </c>
      <c r="D35" s="1"/>
      <c r="E35" s="1"/>
      <c r="F35" s="1"/>
      <c r="G35" s="1"/>
      <c r="H35" s="59">
        <f>H34+H33+H32+H31</f>
        <v>312914</v>
      </c>
      <c r="I35" s="1"/>
    </row>
    <row r="36" spans="1:9" ht="13" thickBot="1" x14ac:dyDescent="0.3">
      <c r="A36" s="1"/>
      <c r="B36" s="1"/>
      <c r="C36" s="1"/>
      <c r="D36" s="1"/>
      <c r="E36" s="1"/>
      <c r="F36" s="1"/>
      <c r="G36" s="1"/>
      <c r="H36" s="85"/>
      <c r="I36" s="1"/>
    </row>
    <row r="37" spans="1:9" s="42" customFormat="1" ht="13.5" thickTop="1" x14ac:dyDescent="0.3">
      <c r="A37" s="16" t="s">
        <v>332</v>
      </c>
      <c r="B37" s="16"/>
      <c r="C37" s="16"/>
      <c r="D37" s="16"/>
      <c r="E37" s="16"/>
      <c r="F37" s="16"/>
      <c r="G37" s="16"/>
      <c r="H37" s="95">
        <f>H35+H28+H20</f>
        <v>568708</v>
      </c>
      <c r="I37" s="16"/>
    </row>
    <row r="38" spans="1:9" x14ac:dyDescent="0.25">
      <c r="A38" s="1"/>
      <c r="B38" s="1"/>
      <c r="C38" s="1"/>
      <c r="D38" s="1"/>
      <c r="E38" s="1"/>
      <c r="F38" s="1"/>
      <c r="G38" s="1"/>
      <c r="I38" s="1"/>
    </row>
    <row r="39" spans="1:9" ht="13" x14ac:dyDescent="0.3">
      <c r="A39" s="16" t="s">
        <v>333</v>
      </c>
      <c r="B39" s="1"/>
      <c r="C39" s="1"/>
      <c r="D39" s="1"/>
      <c r="E39" s="1"/>
      <c r="F39" s="1"/>
      <c r="G39" s="1"/>
      <c r="I39" s="1"/>
    </row>
    <row r="40" spans="1:9" x14ac:dyDescent="0.25">
      <c r="A40" s="1"/>
      <c r="B40" s="1"/>
      <c r="C40" s="1" t="s">
        <v>444</v>
      </c>
      <c r="D40" s="1" t="s">
        <v>400</v>
      </c>
      <c r="E40" s="1"/>
      <c r="F40" s="1"/>
      <c r="G40" s="1"/>
      <c r="H40" s="59">
        <f>'[1]State Retirement G-9010 '!$E$32</f>
        <v>37271</v>
      </c>
      <c r="I40" s="59"/>
    </row>
    <row r="41" spans="1:9" x14ac:dyDescent="0.25">
      <c r="A41" s="1"/>
      <c r="B41" s="1"/>
      <c r="C41" s="1" t="s">
        <v>445</v>
      </c>
      <c r="D41" s="1" t="s">
        <v>339</v>
      </c>
      <c r="E41" s="1"/>
      <c r="F41" s="1"/>
      <c r="G41" s="1"/>
      <c r="H41" s="59">
        <f>'[1]Social Security G-9030 '!$E$32</f>
        <v>25276</v>
      </c>
      <c r="I41" s="59"/>
    </row>
    <row r="42" spans="1:9" x14ac:dyDescent="0.25">
      <c r="A42" s="1"/>
      <c r="B42" s="1"/>
      <c r="C42" s="1" t="s">
        <v>446</v>
      </c>
      <c r="D42" s="1" t="s">
        <v>341</v>
      </c>
      <c r="E42" s="1"/>
      <c r="F42" s="1"/>
      <c r="G42" s="1"/>
      <c r="H42" s="59">
        <f>'[1]Workers Compensation G-9040  '!$E$32</f>
        <v>29858</v>
      </c>
      <c r="I42" s="59"/>
    </row>
    <row r="43" spans="1:9" x14ac:dyDescent="0.25">
      <c r="A43" s="1"/>
      <c r="B43" s="1"/>
      <c r="C43" s="1" t="s">
        <v>447</v>
      </c>
      <c r="D43" s="1" t="s">
        <v>343</v>
      </c>
      <c r="E43" s="1"/>
      <c r="F43" s="1"/>
      <c r="G43" s="1"/>
      <c r="H43" s="59">
        <f>'[1]Unemployment Insurance G-9050  '!$E$32</f>
        <v>0</v>
      </c>
      <c r="I43" s="59"/>
    </row>
    <row r="44" spans="1:9" ht="13" thickBot="1" x14ac:dyDescent="0.3">
      <c r="A44" s="1"/>
      <c r="B44" s="1"/>
      <c r="C44" s="1" t="s">
        <v>448</v>
      </c>
      <c r="D44" s="1" t="s">
        <v>345</v>
      </c>
      <c r="E44" s="1"/>
      <c r="F44" s="1"/>
      <c r="G44" s="1"/>
      <c r="H44" s="60">
        <f>'[1]Hospitalization G-9060 '!$E$32</f>
        <v>136000</v>
      </c>
      <c r="I44" s="65"/>
    </row>
    <row r="45" spans="1:9" x14ac:dyDescent="0.25">
      <c r="A45" s="1"/>
      <c r="B45" s="1"/>
      <c r="C45" s="61" t="s">
        <v>142</v>
      </c>
      <c r="D45" s="1"/>
      <c r="E45" s="1"/>
      <c r="F45" s="1"/>
      <c r="G45" s="1"/>
      <c r="H45" s="59">
        <f>H44+H43+H42+H41+H40</f>
        <v>228405</v>
      </c>
      <c r="I45" s="59"/>
    </row>
    <row r="46" spans="1:9" ht="13" thickBot="1" x14ac:dyDescent="0.3">
      <c r="A46" s="1"/>
      <c r="B46" s="1"/>
      <c r="C46" s="1"/>
      <c r="D46" s="1"/>
      <c r="E46" s="1"/>
      <c r="F46" s="1"/>
      <c r="G46" s="1"/>
      <c r="H46" s="85"/>
      <c r="I46" s="1"/>
    </row>
    <row r="47" spans="1:9" s="42" customFormat="1" ht="13.5" thickTop="1" x14ac:dyDescent="0.3">
      <c r="A47" s="16" t="s">
        <v>346</v>
      </c>
      <c r="B47" s="16"/>
      <c r="C47" s="16"/>
      <c r="D47" s="16"/>
      <c r="E47" s="16"/>
      <c r="F47" s="16"/>
      <c r="G47" s="16"/>
      <c r="H47" s="66">
        <f>H45</f>
        <v>228405</v>
      </c>
      <c r="I47" s="16"/>
    </row>
    <row r="48" spans="1:9" x14ac:dyDescent="0.25">
      <c r="A48" s="1"/>
      <c r="B48" s="1"/>
      <c r="C48" s="1"/>
      <c r="D48" s="1"/>
      <c r="E48" s="1"/>
      <c r="F48" s="1"/>
      <c r="G48" s="1"/>
      <c r="I48" s="1"/>
    </row>
    <row r="49" spans="1:9" ht="13" x14ac:dyDescent="0.3">
      <c r="A49" s="16" t="s">
        <v>347</v>
      </c>
      <c r="B49" s="1"/>
      <c r="C49" s="1"/>
      <c r="D49" s="1"/>
      <c r="E49" s="1"/>
      <c r="F49" s="1"/>
      <c r="G49" s="1"/>
      <c r="I49" s="1"/>
    </row>
    <row r="50" spans="1:9" ht="13" x14ac:dyDescent="0.3">
      <c r="A50" s="16"/>
      <c r="B50" s="1"/>
      <c r="C50" s="1" t="s">
        <v>449</v>
      </c>
      <c r="D50" s="29" t="s">
        <v>450</v>
      </c>
      <c r="E50" s="1"/>
      <c r="F50" s="1"/>
      <c r="G50" s="1"/>
      <c r="H50" s="59">
        <f>'[1]Debt Service Gwinn G-9710-0635'!$E$34</f>
        <v>11400</v>
      </c>
      <c r="I50" s="59"/>
    </row>
    <row r="51" spans="1:9" x14ac:dyDescent="0.25">
      <c r="A51" s="1"/>
      <c r="B51" s="1"/>
      <c r="C51" s="1" t="s">
        <v>451</v>
      </c>
      <c r="D51" s="29" t="s">
        <v>452</v>
      </c>
      <c r="E51" s="1"/>
      <c r="F51" s="1"/>
      <c r="G51" s="1"/>
      <c r="H51" s="59">
        <f>'[1]North St. Debt G-9730-0628'!$E$34</f>
        <v>0</v>
      </c>
      <c r="I51" s="59"/>
    </row>
    <row r="52" spans="1:9" x14ac:dyDescent="0.25">
      <c r="A52" s="1"/>
      <c r="B52" s="1"/>
      <c r="C52" s="1" t="s">
        <v>453</v>
      </c>
      <c r="D52" s="29" t="s">
        <v>454</v>
      </c>
      <c r="E52" s="1"/>
      <c r="F52" s="1"/>
      <c r="G52" s="1"/>
      <c r="H52" s="65">
        <f>'[1]WWTP Upgrade Debt G-9710-0630'!$E$32</f>
        <v>24750</v>
      </c>
      <c r="I52" s="65"/>
    </row>
    <row r="53" spans="1:9" x14ac:dyDescent="0.25">
      <c r="A53" s="1"/>
      <c r="B53" s="1"/>
      <c r="C53" s="1" t="s">
        <v>455</v>
      </c>
      <c r="D53" s="29"/>
      <c r="E53" s="1"/>
      <c r="F53" s="1"/>
      <c r="G53" s="1"/>
      <c r="H53" s="65">
        <f>'[1]WWTP Improvements G-9710-0640'!$E$34</f>
        <v>167748</v>
      </c>
      <c r="I53" s="65"/>
    </row>
    <row r="54" spans="1:9" x14ac:dyDescent="0.25">
      <c r="A54" s="1"/>
      <c r="B54" s="1"/>
      <c r="C54" s="1" t="s">
        <v>456</v>
      </c>
      <c r="D54" s="1" t="s">
        <v>406</v>
      </c>
      <c r="E54" s="1"/>
      <c r="F54" s="1"/>
      <c r="G54" s="1"/>
      <c r="H54" s="65">
        <f>'[1]Debt Service Equipm G-9730-0655'!$E$34</f>
        <v>0</v>
      </c>
      <c r="I54" s="65"/>
    </row>
    <row r="55" spans="1:9" x14ac:dyDescent="0.25">
      <c r="A55" s="1"/>
      <c r="B55" s="1"/>
      <c r="C55" s="1" t="s">
        <v>457</v>
      </c>
      <c r="D55" s="1" t="s">
        <v>408</v>
      </c>
      <c r="E55" s="1"/>
      <c r="F55" s="1"/>
      <c r="G55" s="1"/>
      <c r="H55" s="65">
        <f>'[1]Combined Debt G-9730-0660'!$E$34</f>
        <v>0</v>
      </c>
      <c r="I55" s="65"/>
    </row>
    <row r="56" spans="1:9" x14ac:dyDescent="0.25">
      <c r="A56" s="1"/>
      <c r="B56" s="1"/>
      <c r="C56" s="1" t="s">
        <v>458</v>
      </c>
      <c r="D56" s="1" t="s">
        <v>459</v>
      </c>
      <c r="E56" s="1"/>
      <c r="F56" s="1"/>
      <c r="G56" s="1"/>
      <c r="H56" s="65">
        <f>'[1]PassThru Debt G-9710-0675'!$E$34</f>
        <v>48064</v>
      </c>
      <c r="I56" s="65"/>
    </row>
    <row r="57" spans="1:9" x14ac:dyDescent="0.25">
      <c r="A57" s="1"/>
      <c r="B57" s="1"/>
      <c r="C57" s="1" t="s">
        <v>460</v>
      </c>
      <c r="D57" s="1" t="s">
        <v>459</v>
      </c>
      <c r="E57" s="1"/>
      <c r="F57" s="1"/>
      <c r="G57" s="1"/>
      <c r="H57" s="65">
        <f>'[1]PassThru Debt G-9730-0676'!$E$34</f>
        <v>0</v>
      </c>
      <c r="I57" s="65"/>
    </row>
    <row r="58" spans="1:9" x14ac:dyDescent="0.25">
      <c r="A58" s="1"/>
      <c r="B58" s="1"/>
      <c r="C58" s="1" t="s">
        <v>461</v>
      </c>
      <c r="D58" s="29" t="s">
        <v>462</v>
      </c>
      <c r="E58" s="1"/>
      <c r="F58" s="1"/>
      <c r="G58" s="1"/>
      <c r="H58" s="65">
        <f>'[1]Stork St. Debt G-9710-0695'!$E$34</f>
        <v>0</v>
      </c>
      <c r="I58" s="65"/>
    </row>
    <row r="59" spans="1:9" x14ac:dyDescent="0.25">
      <c r="A59" s="1"/>
      <c r="B59" s="1"/>
      <c r="C59" s="1" t="s">
        <v>463</v>
      </c>
      <c r="D59" s="1" t="s">
        <v>415</v>
      </c>
      <c r="E59" s="1"/>
      <c r="F59" s="1"/>
      <c r="G59" s="1"/>
      <c r="H59" s="65">
        <f>'[1]Energy Imp Proj G-9710-0600'!$E$34</f>
        <v>1455</v>
      </c>
      <c r="I59" s="65"/>
    </row>
    <row r="60" spans="1:9" x14ac:dyDescent="0.25">
      <c r="A60" s="1"/>
      <c r="B60" s="1"/>
      <c r="C60" s="1" t="s">
        <v>464</v>
      </c>
      <c r="D60" s="1" t="s">
        <v>465</v>
      </c>
      <c r="E60" s="1"/>
      <c r="F60" s="1"/>
      <c r="G60" s="1"/>
      <c r="H60" s="67">
        <f>'[1]B &amp; E BAN G-9730-0700'!$E$34</f>
        <v>0</v>
      </c>
      <c r="I60" s="65"/>
    </row>
    <row r="61" spans="1:9" ht="13" x14ac:dyDescent="0.3">
      <c r="A61" s="1"/>
      <c r="B61" s="1"/>
      <c r="C61" s="61" t="s">
        <v>142</v>
      </c>
      <c r="D61" s="1"/>
      <c r="E61" s="1"/>
      <c r="F61" s="1"/>
      <c r="G61" s="1"/>
      <c r="H61" s="95">
        <f>H52+H60+H55+H56+H58+H59+H57+H51+H50+H54+H53</f>
        <v>253417</v>
      </c>
      <c r="I61" s="1"/>
    </row>
    <row r="62" spans="1:9" ht="13" thickBot="1" x14ac:dyDescent="0.3">
      <c r="A62" s="1"/>
      <c r="B62" s="1"/>
      <c r="C62" s="1"/>
      <c r="D62" s="1"/>
      <c r="E62" s="1"/>
      <c r="F62" s="1"/>
      <c r="G62" s="1"/>
      <c r="H62" s="85"/>
      <c r="I62" s="1"/>
    </row>
    <row r="63" spans="1:9" s="42" customFormat="1" ht="13.5" thickTop="1" x14ac:dyDescent="0.3">
      <c r="A63" s="16" t="s">
        <v>372</v>
      </c>
      <c r="B63" s="16"/>
      <c r="C63" s="16"/>
      <c r="D63" s="16"/>
      <c r="E63" s="16"/>
      <c r="F63" s="16"/>
      <c r="G63" s="16"/>
      <c r="H63" s="66">
        <f>H61</f>
        <v>253417</v>
      </c>
      <c r="I63" s="16"/>
    </row>
    <row r="64" spans="1:9" ht="13" thickBot="1" x14ac:dyDescent="0.3">
      <c r="A64" s="1"/>
      <c r="B64" s="1"/>
      <c r="C64" s="1"/>
      <c r="D64" s="1"/>
      <c r="E64" s="1"/>
      <c r="F64" s="1"/>
      <c r="G64" s="1"/>
      <c r="H64" s="85"/>
      <c r="I64" s="1"/>
    </row>
    <row r="65" spans="1:9" s="42" customFormat="1" ht="13.5" thickTop="1" x14ac:dyDescent="0.3">
      <c r="A65" s="16" t="s">
        <v>466</v>
      </c>
      <c r="B65" s="16"/>
      <c r="C65" s="16"/>
      <c r="D65" s="16"/>
      <c r="E65" s="16"/>
      <c r="F65" s="16"/>
      <c r="G65" s="16"/>
      <c r="H65" s="95">
        <f>H63+H47+H37+H10</f>
        <v>1077366</v>
      </c>
      <c r="I65" s="16"/>
    </row>
  </sheetData>
  <sheetProtection insertRows="0" selectLockedCells="1"/>
  <pageMargins left="1.5" right="0" top="0.85" bottom="0" header="0.25" footer="0"/>
  <pageSetup orientation="portrait" r:id="rId1"/>
  <headerFooter alignWithMargins="0">
    <oddHeader xml:space="preserve">&amp;CVILLAGE OF MEDINA
SEWER FUND APPOPRIATIONS
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General Fund Budget Synopsis</vt:lpstr>
      <vt:lpstr>Revenue Projections General</vt:lpstr>
      <vt:lpstr>GENERAL FUND</vt:lpstr>
      <vt:lpstr>Water Fund Budget Synopsis</vt:lpstr>
      <vt:lpstr>WATER FUND</vt:lpstr>
      <vt:lpstr>Sewer Fund Budget Synopsis</vt:lpstr>
      <vt:lpstr>SEWER FUND</vt:lpstr>
      <vt:lpstr>'GENERAL FUND'!Print_Area</vt:lpstr>
      <vt:lpstr>'General Fund Budget Synopsis'!Print_Area</vt:lpstr>
      <vt:lpstr>'SEWER FUND'!Print_Area</vt:lpstr>
      <vt:lpstr>'WATER FUND'!Print_Area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Padoleski</dc:creator>
  <cp:lastModifiedBy>Jada Burgess</cp:lastModifiedBy>
  <dcterms:created xsi:type="dcterms:W3CDTF">2020-04-28T13:00:52Z</dcterms:created>
  <dcterms:modified xsi:type="dcterms:W3CDTF">2020-04-28T14:38:41Z</dcterms:modified>
</cp:coreProperties>
</file>